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tokyoeducation-my.sharepoint.com/personal/k0863019_metro_ed_jp/Documents/23j1/206/"/>
    </mc:Choice>
  </mc:AlternateContent>
  <xr:revisionPtr revIDLastSave="0" documentId="8_{5294EA28-42C7-46AB-B71A-57C9B0B118CD}" xr6:coauthVersionLast="47" xr6:coauthVersionMax="47" xr10:uidLastSave="{00000000-0000-0000-0000-000000000000}"/>
  <bookViews>
    <workbookView xWindow="-120" yWindow="-120" windowWidth="29040" windowHeight="15720" tabRatio="468" xr2:uid="{00000000-000D-0000-FFFF-FFFF00000000}"/>
  </bookViews>
  <sheets>
    <sheet name="01" sheetId="1" r:id="rId1"/>
    <sheet name="02" sheetId="2" r:id="rId2"/>
    <sheet name="03" sheetId="4" r:id="rId3"/>
    <sheet name="04" sheetId="5" r:id="rId4"/>
    <sheet name="05" sheetId="7" r:id="rId5"/>
    <sheet name="06" sheetId="8" r:id="rId6"/>
    <sheet name="07" sheetId="9" r:id="rId7"/>
    <sheet name="08" sheetId="10" r:id="rId8"/>
    <sheet name="09" sheetId="11" r:id="rId9"/>
    <sheet name="10" sheetId="20" r:id="rId10"/>
    <sheet name="11" sheetId="13" r:id="rId11"/>
    <sheet name="12" sheetId="12" r:id="rId12"/>
    <sheet name="13" sheetId="14" r:id="rId13"/>
    <sheet name="14" sheetId="15" r:id="rId14"/>
    <sheet name="15" sheetId="16" r:id="rId15"/>
    <sheet name="16" sheetId="17" r:id="rId16"/>
    <sheet name="Sheet1" sheetId="6" state="hidden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4" l="1"/>
  <c r="M18" i="13"/>
  <c r="M18" i="12"/>
  <c r="M15" i="12"/>
  <c r="M10" i="12"/>
  <c r="Q22" i="11"/>
  <c r="Q16" i="11"/>
  <c r="Q10" i="11"/>
  <c r="N18" i="4"/>
  <c r="M18" i="4"/>
  <c r="H17" i="2"/>
  <c r="G21" i="2"/>
  <c r="K26" i="20"/>
  <c r="J23" i="20"/>
  <c r="J19" i="20"/>
  <c r="B1" i="20" s="1"/>
  <c r="J18" i="20"/>
  <c r="J17" i="20"/>
  <c r="J16" i="20"/>
  <c r="J15" i="20"/>
  <c r="J14" i="20"/>
  <c r="J13" i="20"/>
  <c r="D25" i="12" l="1"/>
  <c r="B1" i="12"/>
  <c r="B1" i="11"/>
  <c r="M27" i="11"/>
  <c r="M25" i="11"/>
  <c r="M17" i="20"/>
  <c r="Q25" i="15"/>
  <c r="R22" i="14"/>
  <c r="B1" i="17" l="1"/>
  <c r="O7" i="5" l="1"/>
  <c r="M12" i="10" l="1"/>
  <c r="M7" i="4"/>
  <c r="D25" i="17" l="1"/>
  <c r="D25" i="16"/>
  <c r="Q5" i="16" s="1"/>
  <c r="D25" i="15"/>
  <c r="B1" i="15" s="1"/>
  <c r="M12" i="13"/>
  <c r="R12" i="14"/>
  <c r="M15" i="13"/>
  <c r="M10" i="10"/>
  <c r="M7" i="10"/>
  <c r="M12" i="9"/>
  <c r="M10" i="9"/>
  <c r="M7" i="9"/>
  <c r="M12" i="8"/>
  <c r="M10" i="8"/>
  <c r="O14" i="7"/>
  <c r="O12" i="7"/>
  <c r="O10" i="7"/>
  <c r="O10" i="5"/>
  <c r="G17" i="2"/>
  <c r="B1" i="16" l="1"/>
  <c r="B1" i="13"/>
  <c r="D25" i="13"/>
  <c r="B1" i="10"/>
  <c r="D25" i="10"/>
  <c r="B1" i="8"/>
  <c r="D25" i="8"/>
  <c r="D28" i="8" s="1"/>
  <c r="B1" i="9"/>
  <c r="D25" i="9"/>
  <c r="D28" i="9" s="1"/>
  <c r="D19" i="7"/>
  <c r="B1" i="7"/>
  <c r="R13" i="14"/>
  <c r="R14" i="14"/>
  <c r="R15" i="14"/>
  <c r="R16" i="14"/>
  <c r="R17" i="14"/>
  <c r="R18" i="14"/>
  <c r="R19" i="14"/>
  <c r="R20" i="14"/>
  <c r="B1" i="14" s="1"/>
  <c r="D25" i="14" l="1"/>
  <c r="O16" i="5" l="1"/>
  <c r="O13" i="5"/>
  <c r="D19" i="5" l="1"/>
  <c r="B1" i="5"/>
  <c r="M15" i="4"/>
  <c r="M10" i="4"/>
  <c r="B1" i="4" l="1"/>
  <c r="E21" i="4"/>
  <c r="G19" i="2"/>
  <c r="B1" i="2" s="1"/>
  <c r="A2" i="1" s="1"/>
  <c r="I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CALL教室</author>
  </authors>
  <commentList>
    <comment ref="I7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ライン引きロボットが
5回の動作で
360度動くから
1回につき何度右に曲がる？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CALL教室</author>
  </authors>
  <commentList>
    <comment ref="G26" authorId="0" shapeId="0" xr:uid="{00000000-0006-0000-0900-000001000000}">
      <text>
        <r>
          <rPr>
            <sz val="12"/>
            <color indexed="81"/>
            <rFont val="ＭＳ Ｐゴシック"/>
            <family val="3"/>
            <charset val="128"/>
          </rPr>
          <t>1から××までの△△
のように入力する</t>
        </r>
      </text>
    </comment>
  </commentList>
</comments>
</file>

<file path=xl/sharedStrings.xml><?xml version="1.0" encoding="utf-8"?>
<sst xmlns="http://schemas.openxmlformats.org/spreadsheetml/2006/main" count="182" uniqueCount="128">
  <si>
    <t>記号</t>
  </si>
  <si>
    <t>名称</t>
  </si>
  <si>
    <t>内容</t>
  </si>
  <si>
    <t>端子</t>
  </si>
  <si>
    <t>開始と終了</t>
  </si>
  <si>
    <t>データ</t>
  </si>
  <si>
    <t>データ入出力</t>
  </si>
  <si>
    <t>処理</t>
  </si>
  <si>
    <t>演算などの処理</t>
  </si>
  <si>
    <t>判断</t>
  </si>
  <si>
    <t>条件による分岐</t>
  </si>
  <si>
    <t>ループ端</t>
  </si>
  <si>
    <t>ループの始まり</t>
  </si>
  <si>
    <t>ループの終わり</t>
  </si>
  <si>
    <t>線</t>
  </si>
  <si>
    <t>データや制御の流れ</t>
  </si>
  <si>
    <t>①沸騰しているお湯500mlの中に麺を入れ4分ゆでてください。</t>
  </si>
  <si>
    <t>②あらかじめ液体スープを丼に入れておきます。</t>
  </si>
  <si>
    <t>③麺がゆであがりましたら、そのまま丼に移し、よくかき混ぜてお召し上がりください。</t>
  </si>
  <si>
    <t>判定</t>
    <rPh sb="0" eb="2">
      <t>ハンテイ</t>
    </rPh>
    <phoneticPr fontId="1"/>
  </si>
  <si>
    <t>これをフローチャートで表すとどうなるか</t>
    <rPh sb="11" eb="12">
      <t>アラワ</t>
    </rPh>
    <phoneticPr fontId="1"/>
  </si>
  <si>
    <t>次へ</t>
    <rPh sb="0" eb="1">
      <t>ツギ</t>
    </rPh>
    <phoneticPr fontId="1"/>
  </si>
  <si>
    <t>数やアルファベットは半角で入力すること。（入力してから[F10]キーを押すと半角になる）</t>
    <rPh sb="0" eb="1">
      <t>スウ</t>
    </rPh>
    <rPh sb="10" eb="12">
      <t>ハンカク</t>
    </rPh>
    <rPh sb="13" eb="15">
      <t>ニュウリョク</t>
    </rPh>
    <rPh sb="21" eb="23">
      <t>ニュウリョク</t>
    </rPh>
    <rPh sb="35" eb="36">
      <t>オ</t>
    </rPh>
    <rPh sb="38" eb="40">
      <t>ハンカク</t>
    </rPh>
    <phoneticPr fontId="1"/>
  </si>
  <si>
    <t>手順の明確化は様々なところでおこなわれている。</t>
    <rPh sb="0" eb="2">
      <t>テジュン</t>
    </rPh>
    <rPh sb="3" eb="6">
      <t>メイカクカ</t>
    </rPh>
    <rPh sb="7" eb="9">
      <t>サマザマ</t>
    </rPh>
    <phoneticPr fontId="1"/>
  </si>
  <si>
    <t>たとえば、インスタントラーメンのパッケージ裏にある「作り方」も手順を明確に示している。</t>
    <rPh sb="21" eb="22">
      <t>ウラ</t>
    </rPh>
    <rPh sb="26" eb="27">
      <t>ツク</t>
    </rPh>
    <rPh sb="28" eb="29">
      <t>カタ</t>
    </rPh>
    <rPh sb="31" eb="33">
      <t>テジュン</t>
    </rPh>
    <rPh sb="34" eb="36">
      <t>メイカク</t>
    </rPh>
    <rPh sb="37" eb="38">
      <t>シメ</t>
    </rPh>
    <phoneticPr fontId="1"/>
  </si>
  <si>
    <t>作り方</t>
    <phoneticPr fontId="1"/>
  </si>
  <si>
    <t>人間はある種の状況判断ができるので、パッケージ裏の作り方でラーメンが作れる</t>
    <rPh sb="0" eb="2">
      <t>ニンゲン</t>
    </rPh>
    <rPh sb="5" eb="6">
      <t>シュ</t>
    </rPh>
    <rPh sb="7" eb="9">
      <t>ジョウキョウ</t>
    </rPh>
    <rPh sb="9" eb="11">
      <t>ハンダン</t>
    </rPh>
    <rPh sb="23" eb="24">
      <t>ウラ</t>
    </rPh>
    <rPh sb="25" eb="26">
      <t>ツク</t>
    </rPh>
    <rPh sb="27" eb="28">
      <t>カタ</t>
    </rPh>
    <rPh sb="34" eb="35">
      <t>ツク</t>
    </rPh>
    <phoneticPr fontId="1"/>
  </si>
  <si>
    <t>機械に指示するなら、適切な条件を指示する必要がある。</t>
    <rPh sb="0" eb="2">
      <t>キカイ</t>
    </rPh>
    <rPh sb="3" eb="5">
      <t>シジ</t>
    </rPh>
    <rPh sb="10" eb="12">
      <t>テキセツ</t>
    </rPh>
    <rPh sb="13" eb="15">
      <t>ジョウケン</t>
    </rPh>
    <rPh sb="16" eb="18">
      <t>シジ</t>
    </rPh>
    <rPh sb="20" eb="22">
      <t>ヒツヨウ</t>
    </rPh>
    <phoneticPr fontId="1"/>
  </si>
  <si>
    <t>水500mlを入れる</t>
    <rPh sb="0" eb="1">
      <t>ミズ</t>
    </rPh>
    <rPh sb="7" eb="8">
      <t>イ</t>
    </rPh>
    <phoneticPr fontId="1"/>
  </si>
  <si>
    <t>いいえ</t>
    <phoneticPr fontId="1"/>
  </si>
  <si>
    <t>　　　　　はい</t>
  </si>
  <si>
    <t>　　　　　はい</t>
    <phoneticPr fontId="1"/>
  </si>
  <si>
    <t>麺を鍋に入れる</t>
    <rPh sb="0" eb="1">
      <t>メン</t>
    </rPh>
    <rPh sb="2" eb="3">
      <t>ナベ</t>
    </rPh>
    <rPh sb="4" eb="5">
      <t>イ</t>
    </rPh>
    <phoneticPr fontId="1"/>
  </si>
  <si>
    <t>10秒待つ</t>
    <rPh sb="2" eb="3">
      <t>ビョウ</t>
    </rPh>
    <rPh sb="3" eb="4">
      <t>マ</t>
    </rPh>
    <phoneticPr fontId="1"/>
  </si>
  <si>
    <t>丼に移しかき混ぜる</t>
    <rPh sb="0" eb="1">
      <t>ドンブリ</t>
    </rPh>
    <rPh sb="2" eb="3">
      <t>ウツ</t>
    </rPh>
    <rPh sb="6" eb="7">
      <t>マ</t>
    </rPh>
    <phoneticPr fontId="1"/>
  </si>
  <si>
    <t>作り方
①沸騰しているお湯500mlの中に麺を入れ4分ゆでてください。
②あらかじめ液体スープを丼に入れておきます。
③麺がゆであがりましたら、そのまま丼に移し、よくかき混ぜてお召し上がりください。
右のフローチャートの空白部分に、適切な言葉をうめよ。できるだけ上記の説明文中にある言葉で回答すること</t>
    <rPh sb="101" eb="102">
      <t>ミギ</t>
    </rPh>
    <rPh sb="111" eb="113">
      <t>クウハク</t>
    </rPh>
    <rPh sb="113" eb="115">
      <t>ブブン</t>
    </rPh>
    <rPh sb="117" eb="119">
      <t>テキセツ</t>
    </rPh>
    <rPh sb="120" eb="122">
      <t>コトバ</t>
    </rPh>
    <rPh sb="132" eb="134">
      <t>ジョウキ</t>
    </rPh>
    <rPh sb="145" eb="147">
      <t>カイトウ</t>
    </rPh>
    <phoneticPr fontId="1"/>
  </si>
  <si>
    <t>朝起きる</t>
    <rPh sb="0" eb="1">
      <t>アサ</t>
    </rPh>
    <rPh sb="1" eb="2">
      <t>オ</t>
    </rPh>
    <phoneticPr fontId="1"/>
  </si>
  <si>
    <t>動作の様子</t>
    <rPh sb="0" eb="2">
      <t>ドウサ</t>
    </rPh>
    <rPh sb="3" eb="5">
      <t>ヨウス</t>
    </rPh>
    <phoneticPr fontId="1"/>
  </si>
  <si>
    <t>ループ</t>
    <phoneticPr fontId="1"/>
  </si>
  <si>
    <t>3回繰り返す</t>
    <rPh sb="1" eb="2">
      <t>カイ</t>
    </rPh>
    <rPh sb="2" eb="3">
      <t>ク</t>
    </rPh>
    <rPh sb="4" eb="5">
      <t>カエ</t>
    </rPh>
    <phoneticPr fontId="1"/>
  </si>
  <si>
    <t>ループ</t>
    <phoneticPr fontId="1"/>
  </si>
  <si>
    <t>S</t>
    <phoneticPr fontId="1"/>
  </si>
  <si>
    <t>K</t>
    <phoneticPr fontId="1"/>
  </si>
  <si>
    <t>S←0　とは「Sに0を代入する」という意味
S←S+K　とは「S+Kの結果をSに代入する」という意味</t>
    <rPh sb="11" eb="13">
      <t>ダイニュウ</t>
    </rPh>
    <rPh sb="19" eb="21">
      <t>イミ</t>
    </rPh>
    <rPh sb="35" eb="37">
      <t>ケッカ</t>
    </rPh>
    <rPh sb="40" eb="42">
      <t>ダイニュウ</t>
    </rPh>
    <rPh sb="48" eb="50">
      <t>イミ</t>
    </rPh>
    <phoneticPr fontId="1"/>
  </si>
  <si>
    <t>30以下の3の倍数の和を求めるフローチャートになるように、</t>
    <rPh sb="2" eb="4">
      <t>イカ</t>
    </rPh>
    <rPh sb="7" eb="9">
      <t>バイスウ</t>
    </rPh>
    <rPh sb="10" eb="11">
      <t>ワ</t>
    </rPh>
    <rPh sb="12" eb="13">
      <t>モト</t>
    </rPh>
    <phoneticPr fontId="1"/>
  </si>
  <si>
    <t>空欄に適切な命令を入れよ</t>
    <rPh sb="0" eb="2">
      <t>クウラン</t>
    </rPh>
    <rPh sb="3" eb="5">
      <t>テキセツ</t>
    </rPh>
    <rPh sb="6" eb="8">
      <t>メイレイ</t>
    </rPh>
    <rPh sb="9" eb="10">
      <t>イ</t>
    </rPh>
    <phoneticPr fontId="1"/>
  </si>
  <si>
    <t>M</t>
  </si>
  <si>
    <t>M←入力値</t>
    <rPh sb="2" eb="5">
      <t>ニュウリョクチ</t>
    </rPh>
    <phoneticPr fontId="1"/>
  </si>
  <si>
    <t>１から入力された数値までの整数の和を求める手順になるように</t>
    <rPh sb="3" eb="5">
      <t>ニュウリョク</t>
    </rPh>
    <rPh sb="8" eb="10">
      <t>スウチ</t>
    </rPh>
    <rPh sb="13" eb="15">
      <t>セイスウ</t>
    </rPh>
    <rPh sb="16" eb="17">
      <t>ワ</t>
    </rPh>
    <rPh sb="18" eb="19">
      <t>モト</t>
    </rPh>
    <rPh sb="21" eb="23">
      <t>テジュン</t>
    </rPh>
    <phoneticPr fontId="1"/>
  </si>
  <si>
    <t>入力された正の整数を右のフローチャートの手順に従って処理する。</t>
    <rPh sb="0" eb="2">
      <t>ニュウリョク</t>
    </rPh>
    <rPh sb="5" eb="6">
      <t>セイ</t>
    </rPh>
    <rPh sb="7" eb="9">
      <t>セイスウ</t>
    </rPh>
    <rPh sb="10" eb="11">
      <t>ミギ</t>
    </rPh>
    <rPh sb="20" eb="22">
      <t>テジュン</t>
    </rPh>
    <rPh sb="23" eb="24">
      <t>シタガ</t>
    </rPh>
    <rPh sb="26" eb="28">
      <t>ショリ</t>
    </rPh>
    <phoneticPr fontId="1"/>
  </si>
  <si>
    <t>M</t>
    <phoneticPr fontId="1"/>
  </si>
  <si>
    <t>K</t>
  </si>
  <si>
    <t>表示</t>
    <rPh sb="0" eb="2">
      <t>ヒョウジ</t>
    </rPh>
    <phoneticPr fontId="1"/>
  </si>
  <si>
    <t>-</t>
  </si>
  <si>
    <t>-</t>
    <phoneticPr fontId="1"/>
  </si>
  <si>
    <t>どのような結果が表示されるか考えよ。</t>
    <rPh sb="5" eb="7">
      <t>ケッカ</t>
    </rPh>
    <rPh sb="8" eb="10">
      <t>ヒョウジ</t>
    </rPh>
    <rPh sb="14" eb="15">
      <t>カンガ</t>
    </rPh>
    <phoneticPr fontId="1"/>
  </si>
  <si>
    <t>表示は次の表示の命令までそのまま表示されるものとする</t>
    <rPh sb="0" eb="2">
      <t>ヒョウジ</t>
    </rPh>
    <rPh sb="3" eb="4">
      <t>ツギ</t>
    </rPh>
    <rPh sb="5" eb="7">
      <t>ヒョウジ</t>
    </rPh>
    <rPh sb="8" eb="10">
      <t>メイレイ</t>
    </rPh>
    <rPh sb="16" eb="18">
      <t>ヒョウジ</t>
    </rPh>
    <phoneticPr fontId="1"/>
  </si>
  <si>
    <t>判定</t>
    <rPh sb="0" eb="2">
      <t>ハンテイ</t>
    </rPh>
    <phoneticPr fontId="1"/>
  </si>
  <si>
    <t>どのような数が順に表示されるか。</t>
    <rPh sb="5" eb="6">
      <t>スウ</t>
    </rPh>
    <rPh sb="7" eb="8">
      <t>ジュン</t>
    </rPh>
    <rPh sb="9" eb="11">
      <t>ヒョウジ</t>
    </rPh>
    <phoneticPr fontId="1"/>
  </si>
  <si>
    <t>フローチャートは手順を記述する時に使われる手法の一つである。</t>
    <rPh sb="8" eb="10">
      <t>テジュン</t>
    </rPh>
    <rPh sb="11" eb="13">
      <t>キジュツ</t>
    </rPh>
    <rPh sb="15" eb="16">
      <t>トキ</t>
    </rPh>
    <rPh sb="17" eb="18">
      <t>ツカ</t>
    </rPh>
    <rPh sb="21" eb="23">
      <t>シュホウ</t>
    </rPh>
    <rPh sb="24" eb="25">
      <t>ヒト</t>
    </rPh>
    <phoneticPr fontId="1"/>
  </si>
  <si>
    <t>（始め）で始まり、（終わり）で終わる。</t>
    <rPh sb="1" eb="2">
      <t>ハジ</t>
    </rPh>
    <rPh sb="5" eb="6">
      <t>ハジ</t>
    </rPh>
    <rPh sb="10" eb="11">
      <t>オ</t>
    </rPh>
    <rPh sb="15" eb="16">
      <t>オ</t>
    </rPh>
    <phoneticPr fontId="1"/>
  </si>
  <si>
    <t>途中は迷うことなく順に処理することができる。</t>
    <rPh sb="0" eb="2">
      <t>トチュウ</t>
    </rPh>
    <rPh sb="3" eb="4">
      <t>マヨ</t>
    </rPh>
    <rPh sb="9" eb="10">
      <t>ジュン</t>
    </rPh>
    <rPh sb="11" eb="13">
      <t>ショリ</t>
    </rPh>
    <phoneticPr fontId="1"/>
  </si>
  <si>
    <t>フローチャートで使われる記号と意味は右の表の通りである。</t>
    <rPh sb="8" eb="9">
      <t>ツカ</t>
    </rPh>
    <rPh sb="12" eb="14">
      <t>キゴウ</t>
    </rPh>
    <rPh sb="15" eb="17">
      <t>イミ</t>
    </rPh>
    <rPh sb="18" eb="19">
      <t>ミギ</t>
    </rPh>
    <rPh sb="20" eb="21">
      <t>ヒョウ</t>
    </rPh>
    <rPh sb="22" eb="23">
      <t>トオ</t>
    </rPh>
    <phoneticPr fontId="1"/>
  </si>
  <si>
    <t>画面に表示される説明や設問を読み、適切な値を入力すると、進行の案内が表示される</t>
    <rPh sb="0" eb="2">
      <t>ガメン</t>
    </rPh>
    <rPh sb="3" eb="5">
      <t>ヒョウジ</t>
    </rPh>
    <rPh sb="8" eb="10">
      <t>セツメイ</t>
    </rPh>
    <rPh sb="11" eb="13">
      <t>セツモン</t>
    </rPh>
    <rPh sb="14" eb="15">
      <t>ヨ</t>
    </rPh>
    <rPh sb="17" eb="19">
      <t>テキセツ</t>
    </rPh>
    <rPh sb="20" eb="21">
      <t>アタイ</t>
    </rPh>
    <rPh sb="22" eb="24">
      <t>ニュウリョク</t>
    </rPh>
    <rPh sb="28" eb="30">
      <t>シンコウ</t>
    </rPh>
    <rPh sb="31" eb="33">
      <t>アンナイ</t>
    </rPh>
    <rPh sb="34" eb="36">
      <t>ヒョウジ</t>
    </rPh>
    <phoneticPr fontId="1"/>
  </si>
  <si>
    <t>次へ</t>
    <rPh sb="0" eb="1">
      <t>ツギ</t>
    </rPh>
    <phoneticPr fontId="1"/>
  </si>
  <si>
    <t>Step01アルゴリズムを表現する-フローチャート</t>
    <rPh sb="13" eb="15">
      <t>ヒョウゲン</t>
    </rPh>
    <phoneticPr fontId="1"/>
  </si>
  <si>
    <t>Step02手順の明確化1</t>
    <rPh sb="6" eb="8">
      <t>テジュン</t>
    </rPh>
    <rPh sb="9" eb="12">
      <t>メイカクカ</t>
    </rPh>
    <phoneticPr fontId="1"/>
  </si>
  <si>
    <t>Step03手順の明確化2</t>
    <rPh sb="6" eb="8">
      <t>テジュン</t>
    </rPh>
    <rPh sb="9" eb="12">
      <t>メイカクカ</t>
    </rPh>
    <phoneticPr fontId="1"/>
  </si>
  <si>
    <t>Step04手順の明確化3</t>
    <rPh sb="6" eb="8">
      <t>テジュン</t>
    </rPh>
    <rPh sb="9" eb="12">
      <t>メイカクカ</t>
    </rPh>
    <phoneticPr fontId="1"/>
  </si>
  <si>
    <t>Step05アルゴリズム1</t>
    <phoneticPr fontId="1"/>
  </si>
  <si>
    <t>Step06アルゴリズム2</t>
    <phoneticPr fontId="1"/>
  </si>
  <si>
    <t>Step07アルゴリズム3</t>
    <phoneticPr fontId="1"/>
  </si>
  <si>
    <t>Step08アルゴリズム4</t>
    <phoneticPr fontId="1"/>
  </si>
  <si>
    <t>Step10まで進むことが望ましい。</t>
    <rPh sb="8" eb="9">
      <t>スス</t>
    </rPh>
    <rPh sb="13" eb="14">
      <t>ノゾ</t>
    </rPh>
    <phoneticPr fontId="1"/>
  </si>
  <si>
    <t>コンピュータには手順を明確に示す必要がある。</t>
    <rPh sb="8" eb="10">
      <t>テジュン</t>
    </rPh>
    <rPh sb="11" eb="13">
      <t>メイカク</t>
    </rPh>
    <rPh sb="14" eb="15">
      <t>シメ</t>
    </rPh>
    <rPh sb="16" eb="18">
      <t>ヒツヨウ</t>
    </rPh>
    <phoneticPr fontId="1"/>
  </si>
  <si>
    <t>手順はできるだけ少ない手数で表した方が、間違いが起きにくく、動作も速い。</t>
    <rPh sb="0" eb="2">
      <t>テジュン</t>
    </rPh>
    <rPh sb="8" eb="9">
      <t>スク</t>
    </rPh>
    <rPh sb="11" eb="13">
      <t>テカズ</t>
    </rPh>
    <rPh sb="14" eb="15">
      <t>アラワ</t>
    </rPh>
    <rPh sb="17" eb="18">
      <t>ホウ</t>
    </rPh>
    <rPh sb="20" eb="22">
      <t>マチガ</t>
    </rPh>
    <rPh sb="24" eb="25">
      <t>オ</t>
    </rPh>
    <rPh sb="30" eb="32">
      <t>ドウサ</t>
    </rPh>
    <rPh sb="33" eb="34">
      <t>ハヤ</t>
    </rPh>
    <phoneticPr fontId="1"/>
  </si>
  <si>
    <t>アルゴロジック</t>
    <phoneticPr fontId="1"/>
  </si>
  <si>
    <t>自己評価に到達したStepを入力するので、どのStepに取り組んでいるか確認しておくこと。</t>
    <rPh sb="0" eb="2">
      <t>ジコ</t>
    </rPh>
    <rPh sb="2" eb="4">
      <t>ヒョウカ</t>
    </rPh>
    <rPh sb="5" eb="7">
      <t>トウタツ</t>
    </rPh>
    <rPh sb="14" eb="16">
      <t>ニュウリョク</t>
    </rPh>
    <rPh sb="28" eb="29">
      <t>ト</t>
    </rPh>
    <rPh sb="30" eb="31">
      <t>ク</t>
    </rPh>
    <rPh sb="36" eb="38">
      <t>カクニン</t>
    </rPh>
    <phoneticPr fontId="1"/>
  </si>
  <si>
    <t xml:space="preserve">校庭に「ライン引きロボット」を使って線を引きたい。
１辺が10mの正三角形を書くには、どのような手順になるか。ループを使ってフローチャートを書いてみよう。
ループの命令はループの始まりに　○○回繰り返す　と書く。
他に利用できる命令は
　○○mの線を引く
　右に□□°曲がる
</t>
    <rPh sb="0" eb="2">
      <t>コウテイ</t>
    </rPh>
    <rPh sb="7" eb="8">
      <t>ヒ</t>
    </rPh>
    <rPh sb="15" eb="16">
      <t>ツカ</t>
    </rPh>
    <rPh sb="18" eb="19">
      <t>セン</t>
    </rPh>
    <rPh sb="20" eb="21">
      <t>ヒ</t>
    </rPh>
    <rPh sb="28" eb="29">
      <t>ヘン</t>
    </rPh>
    <rPh sb="34" eb="38">
      <t>セイサンカッケイ</t>
    </rPh>
    <rPh sb="39" eb="40">
      <t>カ</t>
    </rPh>
    <rPh sb="49" eb="51">
      <t>テジュン</t>
    </rPh>
    <rPh sb="60" eb="61">
      <t>ツカ</t>
    </rPh>
    <rPh sb="71" eb="72">
      <t>カ</t>
    </rPh>
    <rPh sb="84" eb="86">
      <t>メイレイ</t>
    </rPh>
    <rPh sb="91" eb="92">
      <t>ハジ</t>
    </rPh>
    <rPh sb="98" eb="99">
      <t>カイ</t>
    </rPh>
    <rPh sb="99" eb="100">
      <t>ク</t>
    </rPh>
    <rPh sb="101" eb="102">
      <t>カエ</t>
    </rPh>
    <rPh sb="105" eb="106">
      <t>カ</t>
    </rPh>
    <rPh sb="109" eb="110">
      <t>ホカ</t>
    </rPh>
    <phoneticPr fontId="1"/>
  </si>
  <si>
    <t>校庭に「ライン引きロボット」を使って線を引きたい。
１辺が10mの正五角形を書くには、どのような手順になるか。ループを使ってフローチャートを書いてみよう。
利用できる命令は
　○○mの線を引く
　右に□□°曲がる
　ループ　△△回繰り返す</t>
    <rPh sb="0" eb="2">
      <t>コウテイ</t>
    </rPh>
    <rPh sb="7" eb="8">
      <t>ヒ</t>
    </rPh>
    <rPh sb="15" eb="16">
      <t>ツカ</t>
    </rPh>
    <rPh sb="18" eb="19">
      <t>セン</t>
    </rPh>
    <rPh sb="20" eb="21">
      <t>ヒ</t>
    </rPh>
    <rPh sb="28" eb="29">
      <t>ヘン</t>
    </rPh>
    <rPh sb="34" eb="35">
      <t>セイ</t>
    </rPh>
    <rPh sb="35" eb="36">
      <t>ゴ</t>
    </rPh>
    <rPh sb="36" eb="38">
      <t>カッケイ</t>
    </rPh>
    <rPh sb="39" eb="40">
      <t>カ</t>
    </rPh>
    <rPh sb="49" eb="51">
      <t>テジュン</t>
    </rPh>
    <rPh sb="60" eb="61">
      <t>ツカ</t>
    </rPh>
    <rPh sb="71" eb="72">
      <t>カ</t>
    </rPh>
    <rPh sb="116" eb="117">
      <t>カイ</t>
    </rPh>
    <rPh sb="117" eb="118">
      <t>ク</t>
    </rPh>
    <rPh sb="119" eb="120">
      <t>カエ</t>
    </rPh>
    <phoneticPr fontId="1"/>
  </si>
  <si>
    <t>校庭に「ライン引きロボット」を使って線を引きたい。
１辺が10mの星形を書くには、どのような手順になるか。ループを使ってフローチャートを書いてみよう。
利用できる命令は
　○○mの線を引く
　右に□□°曲がる
　ループ　△△回繰り返す</t>
    <rPh sb="0" eb="2">
      <t>コウテイ</t>
    </rPh>
    <rPh sb="7" eb="8">
      <t>ヒ</t>
    </rPh>
    <rPh sb="15" eb="16">
      <t>ツカ</t>
    </rPh>
    <rPh sb="18" eb="19">
      <t>セン</t>
    </rPh>
    <rPh sb="20" eb="21">
      <t>ヒ</t>
    </rPh>
    <rPh sb="28" eb="29">
      <t>ヘン</t>
    </rPh>
    <rPh sb="34" eb="36">
      <t>ホシガタ</t>
    </rPh>
    <rPh sb="37" eb="38">
      <t>カ</t>
    </rPh>
    <rPh sb="47" eb="49">
      <t>テジュン</t>
    </rPh>
    <rPh sb="58" eb="59">
      <t>ツカ</t>
    </rPh>
    <rPh sb="69" eb="70">
      <t>カ</t>
    </rPh>
    <phoneticPr fontId="1"/>
  </si>
  <si>
    <t>火にかける</t>
    <rPh sb="0" eb="1">
      <t>ヒ</t>
    </rPh>
    <phoneticPr fontId="1"/>
  </si>
  <si>
    <t>正解になる言い回しは限定されている。</t>
    <rPh sb="0" eb="2">
      <t>セイカイ</t>
    </rPh>
    <rPh sb="5" eb="6">
      <t>イ</t>
    </rPh>
    <rPh sb="7" eb="8">
      <t>マワ</t>
    </rPh>
    <rPh sb="10" eb="12">
      <t>ゲンテイ</t>
    </rPh>
    <phoneticPr fontId="1"/>
  </si>
  <si>
    <t>問題文の書き方やヒントを参考に手順を入力すること。</t>
    <rPh sb="18" eb="20">
      <t>ニュウリョク</t>
    </rPh>
    <phoneticPr fontId="1"/>
  </si>
  <si>
    <t>操作方法がわからない場合は、[操作方法を動画で見る]をクリックする。</t>
    <rPh sb="0" eb="2">
      <t>ソウサ</t>
    </rPh>
    <rPh sb="2" eb="4">
      <t>ホウホウ</t>
    </rPh>
    <rPh sb="10" eb="12">
      <t>バアイ</t>
    </rPh>
    <rPh sb="15" eb="17">
      <t>ソウサ</t>
    </rPh>
    <rPh sb="17" eb="19">
      <t>ホウホウ</t>
    </rPh>
    <rPh sb="20" eb="22">
      <t>ドウガ</t>
    </rPh>
    <rPh sb="23" eb="24">
      <t>ミ</t>
    </rPh>
    <phoneticPr fontId="1"/>
  </si>
  <si>
    <t>校庭に「ライン引きロボット」を使って線を引きたい。
利用できる命令は
　○○mの線を引く
　右に□□°曲がる
の２種類とする
１辺が10mの正三角形を書くには、どのような手順になるか。
（°は省略してもよい）</t>
    <rPh sb="0" eb="2">
      <t>コウテイ</t>
    </rPh>
    <rPh sb="7" eb="8">
      <t>ヒ</t>
    </rPh>
    <rPh sb="15" eb="16">
      <t>ツカ</t>
    </rPh>
    <rPh sb="18" eb="19">
      <t>セン</t>
    </rPh>
    <rPh sb="20" eb="21">
      <t>ヒ</t>
    </rPh>
    <rPh sb="27" eb="29">
      <t>リヨウ</t>
    </rPh>
    <rPh sb="32" eb="34">
      <t>メイレイ</t>
    </rPh>
    <rPh sb="41" eb="42">
      <t>セン</t>
    </rPh>
    <rPh sb="43" eb="44">
      <t>ヒ</t>
    </rPh>
    <rPh sb="47" eb="48">
      <t>ミギ</t>
    </rPh>
    <rPh sb="52" eb="53">
      <t>マ</t>
    </rPh>
    <rPh sb="58" eb="60">
      <t>シュルイ</t>
    </rPh>
    <rPh sb="66" eb="67">
      <t>ヘン</t>
    </rPh>
    <rPh sb="72" eb="76">
      <t>セイサンカッケイ</t>
    </rPh>
    <rPh sb="77" eb="78">
      <t>カ</t>
    </rPh>
    <rPh sb="87" eb="89">
      <t>テジュン</t>
    </rPh>
    <rPh sb="98" eb="100">
      <t>ショウリャク</t>
    </rPh>
    <phoneticPr fontId="1"/>
  </si>
  <si>
    <t>角度をどう計算したらよいかよくわからない人は、</t>
    <rPh sb="0" eb="2">
      <t>カクド</t>
    </rPh>
    <rPh sb="5" eb="7">
      <t>ケイサン</t>
    </rPh>
    <rPh sb="20" eb="21">
      <t>ヒト</t>
    </rPh>
    <phoneticPr fontId="1"/>
  </si>
  <si>
    <t>以下のリンクをクリックして説明の動画を見てください。</t>
    <rPh sb="0" eb="2">
      <t>イカ</t>
    </rPh>
    <rPh sb="13" eb="15">
      <t>セツメイ</t>
    </rPh>
    <rPh sb="16" eb="18">
      <t>ドウガ</t>
    </rPh>
    <rPh sb="19" eb="20">
      <t>ミ</t>
    </rPh>
    <phoneticPr fontId="1"/>
  </si>
  <si>
    <t>上記の説明を読んだら、[次へ]をクリックし、課題を進める。</t>
    <rPh sb="0" eb="2">
      <t>ジョウキ</t>
    </rPh>
    <rPh sb="3" eb="5">
      <t>セツメイ</t>
    </rPh>
    <rPh sb="6" eb="7">
      <t>ヨ</t>
    </rPh>
    <rPh sb="12" eb="13">
      <t>ツギ</t>
    </rPh>
    <rPh sb="22" eb="24">
      <t>カダイ</t>
    </rPh>
    <rPh sb="25" eb="26">
      <t>スス</t>
    </rPh>
    <phoneticPr fontId="1"/>
  </si>
  <si>
    <t>前へ</t>
    <rPh sb="0" eb="1">
      <t>マエ</t>
    </rPh>
    <phoneticPr fontId="1"/>
  </si>
  <si>
    <t xml:space="preserve">S←0　とは「Sに0を代入する」という意味
S←S+K　とは「S+Kの結果をSに代入する」という意味
←　は「ひだり」と入力し変換する（全角）
≦　は「＜」を入力し変換する（全角）
</t>
    <rPh sb="11" eb="13">
      <t>ダイニュウ</t>
    </rPh>
    <rPh sb="19" eb="21">
      <t>イミ</t>
    </rPh>
    <rPh sb="35" eb="37">
      <t>ケッカ</t>
    </rPh>
    <rPh sb="40" eb="42">
      <t>ダイニュウ</t>
    </rPh>
    <rPh sb="48" eb="50">
      <t>イミ</t>
    </rPh>
    <rPh sb="62" eb="64">
      <t>ニュウリョク</t>
    </rPh>
    <rPh sb="65" eb="67">
      <t>ヘンカン</t>
    </rPh>
    <rPh sb="70" eb="72">
      <t>ゼンカク</t>
    </rPh>
    <rPh sb="81" eb="83">
      <t>ニュウリョク</t>
    </rPh>
    <rPh sb="84" eb="86">
      <t>ヘンカン</t>
    </rPh>
    <rPh sb="89" eb="91">
      <t>ゼンカク</t>
    </rPh>
    <phoneticPr fontId="1"/>
  </si>
  <si>
    <t xml:space="preserve">S←0　とは「Sに0を代入する」という意味
S←S+K　とは「S+Kの結果をSに代入する」という意味
←　は「ひだり」と入力し変換する（全角）
≦　は「＜」を入力し変換する（全角）
</t>
    <rPh sb="11" eb="13">
      <t>ダイニュウ</t>
    </rPh>
    <rPh sb="19" eb="21">
      <t>イミ</t>
    </rPh>
    <rPh sb="35" eb="37">
      <t>ケッカ</t>
    </rPh>
    <rPh sb="40" eb="42">
      <t>ダイニュウ</t>
    </rPh>
    <rPh sb="48" eb="50">
      <t>イミ</t>
    </rPh>
    <phoneticPr fontId="1"/>
  </si>
  <si>
    <r>
      <t>12を入力したときの</t>
    </r>
    <r>
      <rPr>
        <sz val="12"/>
        <color rgb="FFFF0000"/>
        <rFont val="ＭＳ Ｐゴシック"/>
        <family val="3"/>
        <charset val="128"/>
        <scheme val="minor"/>
      </rPr>
      <t>●</t>
    </r>
    <r>
      <rPr>
        <sz val="12"/>
        <rFont val="ＭＳ Ｐゴシック"/>
        <family val="3"/>
        <charset val="128"/>
        <scheme val="minor"/>
      </rPr>
      <t>における値を表にまとめる。
値や表示がない場合は　-　（半角のマイナス）を入力する</t>
    </r>
    <rPh sb="3" eb="5">
      <t>ニュウリョク</t>
    </rPh>
    <rPh sb="15" eb="16">
      <t>アタイ</t>
    </rPh>
    <rPh sb="17" eb="18">
      <t>ヒョウ</t>
    </rPh>
    <rPh sb="25" eb="26">
      <t>アタイ</t>
    </rPh>
    <rPh sb="27" eb="29">
      <t>ヒョウジ</t>
    </rPh>
    <rPh sb="32" eb="34">
      <t>バアイ</t>
    </rPh>
    <rPh sb="39" eb="41">
      <t>ハンカク</t>
    </rPh>
    <rPh sb="48" eb="50">
      <t>ニュウリョク</t>
    </rPh>
    <phoneticPr fontId="1"/>
  </si>
  <si>
    <t>入力された数値が表示されるのは、
どのような数値を入力したときか。</t>
    <rPh sb="0" eb="2">
      <t>ニュウリョク</t>
    </rPh>
    <rPh sb="5" eb="7">
      <t>スウチ</t>
    </rPh>
    <rPh sb="8" eb="10">
      <t>ヒョウジ</t>
    </rPh>
    <rPh sb="22" eb="24">
      <t>スウチ</t>
    </rPh>
    <rPh sb="25" eb="27">
      <t>ニュウリョク</t>
    </rPh>
    <phoneticPr fontId="1"/>
  </si>
  <si>
    <t>16終了</t>
    <rPh sb="2" eb="4">
      <t>シュウリョウ</t>
    </rPh>
    <phoneticPr fontId="1"/>
  </si>
  <si>
    <t>15発展2</t>
    <rPh sb="2" eb="4">
      <t>ハッテン</t>
    </rPh>
    <phoneticPr fontId="1"/>
  </si>
  <si>
    <t>Step14発展1</t>
    <rPh sb="6" eb="8">
      <t>ハッテン</t>
    </rPh>
    <phoneticPr fontId="1"/>
  </si>
  <si>
    <t>動作を追っていこう</t>
    <rPh sb="0" eb="2">
      <t>ドウサ</t>
    </rPh>
    <rPh sb="3" eb="4">
      <t>オ</t>
    </rPh>
    <phoneticPr fontId="1"/>
  </si>
  <si>
    <t>Sを0にする</t>
    <phoneticPr fontId="1"/>
  </si>
  <si>
    <t>Kを1にする</t>
    <phoneticPr fontId="1"/>
  </si>
  <si>
    <t>Sを0+1=1にする</t>
    <phoneticPr fontId="1"/>
  </si>
  <si>
    <t>Kを1+1=2にする</t>
    <phoneticPr fontId="1"/>
  </si>
  <si>
    <t>Sを1+2=3にする</t>
    <phoneticPr fontId="1"/>
  </si>
  <si>
    <t>Kを2+1=3にする</t>
    <phoneticPr fontId="1"/>
  </si>
  <si>
    <t>以下略</t>
    <rPh sb="0" eb="3">
      <t>イカリャク</t>
    </rPh>
    <phoneticPr fontId="1"/>
  </si>
  <si>
    <t>下のフローチャートの手順を見てみよう。</t>
    <rPh sb="0" eb="1">
      <t>シタ</t>
    </rPh>
    <rPh sb="10" eb="12">
      <t>テジュン</t>
    </rPh>
    <rPh sb="13" eb="14">
      <t>ミ</t>
    </rPh>
    <phoneticPr fontId="1"/>
  </si>
  <si>
    <t>Sとして表示される値は</t>
    <rPh sb="4" eb="6">
      <t>ヒョウジ</t>
    </rPh>
    <rPh sb="9" eb="10">
      <t>アタイ</t>
    </rPh>
    <phoneticPr fontId="1"/>
  </si>
  <si>
    <t>Sを表示するこの手順は、何を求める手順になっているか、小学5年生でもわかる言葉で説明せよ</t>
    <rPh sb="2" eb="4">
      <t>ヒョウジ</t>
    </rPh>
    <rPh sb="8" eb="10">
      <t>テジュン</t>
    </rPh>
    <rPh sb="12" eb="13">
      <t>ナニ</t>
    </rPh>
    <rPh sb="14" eb="15">
      <t>モト</t>
    </rPh>
    <rPh sb="17" eb="19">
      <t>テジュン</t>
    </rPh>
    <rPh sb="27" eb="29">
      <t>ショウガク</t>
    </rPh>
    <rPh sb="30" eb="32">
      <t>ネンセイ</t>
    </rPh>
    <rPh sb="37" eb="39">
      <t>コトバ</t>
    </rPh>
    <rPh sb="40" eb="42">
      <t>セツメイ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</si>
  <si>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●</t>
    </r>
    <r>
      <rPr>
        <sz val="12"/>
        <color theme="1"/>
        <rFont val="ＭＳ Ｐゴシック"/>
        <family val="3"/>
        <charset val="128"/>
        <scheme val="minor"/>
      </rPr>
      <t>を通過するときのSとKの値を調べ、表を完成させよう。</t>
    </r>
    <rPh sb="2" eb="4">
      <t>ツウカ</t>
    </rPh>
    <rPh sb="13" eb="14">
      <t>アタイ</t>
    </rPh>
    <rPh sb="15" eb="16">
      <t>シラ</t>
    </rPh>
    <rPh sb="18" eb="19">
      <t>ヒョウ</t>
    </rPh>
    <rPh sb="20" eb="22">
      <t>カンセイ</t>
    </rPh>
    <phoneticPr fontId="1"/>
  </si>
  <si>
    <t>意味として正しくても、コンピュータがわからなければ先に進めない。</t>
    <rPh sb="0" eb="2">
      <t>イミ</t>
    </rPh>
    <rPh sb="5" eb="6">
      <t>タダ</t>
    </rPh>
    <rPh sb="25" eb="26">
      <t>サキ</t>
    </rPh>
    <rPh sb="27" eb="28">
      <t>スス</t>
    </rPh>
    <phoneticPr fontId="1"/>
  </si>
  <si>
    <t xml:space="preserve">A君は、毎朝登校するとき、その日の天候によって通学方法を変更する。雨が降っていなければ、自転車で通学するが、降っていればバスを利用する。自転車で行けば30分で登校することができるが、バスを利用すると40分かかる。
始業時間の8時30分に遅刻しそうだと、雨が降っていても自転車で登校することにしている。
これをフローチャートで書いてみよう
</t>
    <rPh sb="107" eb="109">
      <t>シギョウ</t>
    </rPh>
    <rPh sb="109" eb="111">
      <t>ジカン</t>
    </rPh>
    <phoneticPr fontId="1"/>
  </si>
  <si>
    <t>10の線を引く</t>
    <rPh sb="3" eb="4">
      <t>セン</t>
    </rPh>
    <rPh sb="5" eb="6">
      <t>ヒ</t>
    </rPh>
    <phoneticPr fontId="1"/>
  </si>
  <si>
    <t>正5角形と星形を描くには</t>
  </si>
  <si>
    <r>
      <rPr>
        <sz val="12"/>
        <color rgb="FFFF0000"/>
        <rFont val="ＭＳ Ｐゴシック"/>
        <family val="3"/>
        <charset val="128"/>
      </rPr>
      <t>●</t>
    </r>
    <r>
      <rPr>
        <sz val="12"/>
        <color theme="1"/>
        <rFont val="ＭＳ Ｐゴシック"/>
        <family val="3"/>
        <charset val="128"/>
      </rPr>
      <t>を通過するときのSとKの値がどう変化するか考える</t>
    </r>
    <rPh sb="2" eb="4">
      <t>ツウカ</t>
    </rPh>
    <rPh sb="13" eb="14">
      <t>アタイ</t>
    </rPh>
    <rPh sb="17" eb="19">
      <t>ヘンカ</t>
    </rPh>
    <rPh sb="22" eb="23">
      <t>カンガ</t>
    </rPh>
    <phoneticPr fontId="1"/>
  </si>
  <si>
    <t>Kは1なので繰り返し処理</t>
    <rPh sb="6" eb="7">
      <t>ク</t>
    </rPh>
    <rPh sb="8" eb="9">
      <t>カエ</t>
    </rPh>
    <rPh sb="10" eb="12">
      <t>ショリ</t>
    </rPh>
    <phoneticPr fontId="1"/>
  </si>
  <si>
    <t>Kは2なので繰り返し処理</t>
    <rPh sb="6" eb="7">
      <t>ク</t>
    </rPh>
    <rPh sb="8" eb="9">
      <t>カエ</t>
    </rPh>
    <rPh sb="10" eb="12">
      <t>ショリ</t>
    </rPh>
    <phoneticPr fontId="1"/>
  </si>
  <si>
    <t>Kは3なので繰り返し処理</t>
    <rPh sb="6" eb="7">
      <t>ク</t>
    </rPh>
    <rPh sb="8" eb="9">
      <t>カエ</t>
    </rPh>
    <rPh sb="10" eb="12">
      <t>ショリ</t>
    </rPh>
    <phoneticPr fontId="1"/>
  </si>
  <si>
    <t>Kは3で割り切れる</t>
    <rPh sb="4" eb="5">
      <t>ワ</t>
    </rPh>
    <rPh sb="6" eb="7">
      <t>キ</t>
    </rPh>
    <phoneticPr fontId="1"/>
  </si>
  <si>
    <t>の空欄に適切な命令を入れよ</t>
    <rPh sb="1" eb="3">
      <t>クウラン</t>
    </rPh>
    <rPh sb="4" eb="6">
      <t>テキセツ</t>
    </rPh>
    <rPh sb="7" eb="9">
      <t>メイレイ</t>
    </rPh>
    <rPh sb="10" eb="11">
      <t>イ</t>
    </rPh>
    <phoneticPr fontId="1"/>
  </si>
  <si>
    <t>Step09繰り返し</t>
    <rPh sb="6" eb="7">
      <t>ク</t>
    </rPh>
    <rPh sb="8" eb="9">
      <t>カエ</t>
    </rPh>
    <phoneticPr fontId="1"/>
  </si>
  <si>
    <t>Step10繰り返し</t>
    <rPh sb="6" eb="7">
      <t>ク</t>
    </rPh>
    <rPh sb="8" eb="9">
      <t>カエ</t>
    </rPh>
    <phoneticPr fontId="1"/>
  </si>
  <si>
    <t>Step11繰り返し</t>
    <rPh sb="6" eb="7">
      <t>ク</t>
    </rPh>
    <rPh sb="8" eb="9">
      <t>カエ</t>
    </rPh>
    <phoneticPr fontId="1"/>
  </si>
  <si>
    <t>Step12条件分岐1</t>
    <rPh sb="6" eb="8">
      <t>ジョウケン</t>
    </rPh>
    <rPh sb="8" eb="10">
      <t>ブンキ</t>
    </rPh>
    <phoneticPr fontId="1"/>
  </si>
  <si>
    <t>Step13条件分岐2</t>
    <rPh sb="6" eb="8">
      <t>ジョウケン</t>
    </rPh>
    <rPh sb="8" eb="10">
      <t>ブンキ</t>
    </rPh>
    <phoneticPr fontId="1"/>
  </si>
  <si>
    <t>-</t>
    <phoneticPr fontId="1"/>
  </si>
  <si>
    <t>以下の[アルゴロジック]ボタンをクリックし、[ジュニア問題]をクリック</t>
    <rPh sb="0" eb="2">
      <t>イカ</t>
    </rPh>
    <rPh sb="27" eb="29">
      <t>モンダイ</t>
    </rPh>
    <phoneticPr fontId="1"/>
  </si>
  <si>
    <r>
      <t>That's great!! でクリアとなる　一覧に</t>
    </r>
    <r>
      <rPr>
        <b/>
        <sz val="12"/>
        <color rgb="FFFF0000"/>
        <rFont val="ＭＳ Ｐゴシック"/>
        <family val="3"/>
        <charset val="128"/>
        <scheme val="minor"/>
      </rPr>
      <t>◎</t>
    </r>
    <r>
      <rPr>
        <sz val="12"/>
        <color theme="1"/>
        <rFont val="ＭＳ Ｐゴシック"/>
        <family val="3"/>
        <charset val="128"/>
        <scheme val="minor"/>
      </rPr>
      <t>（二重丸）が表示される。</t>
    </r>
    <rPh sb="23" eb="25">
      <t>イチラン</t>
    </rPh>
    <rPh sb="28" eb="31">
      <t>ニジュウマル</t>
    </rPh>
    <rPh sb="33" eb="35">
      <t>ヒョウジ</t>
    </rPh>
    <phoneticPr fontId="1"/>
  </si>
  <si>
    <t>順に進め、すべての課題のクリアを目指そう。</t>
    <rPh sb="0" eb="1">
      <t>ジュン</t>
    </rPh>
    <rPh sb="2" eb="3">
      <t>スス</t>
    </rPh>
    <rPh sb="9" eb="11">
      <t>カダイ</t>
    </rPh>
    <rPh sb="16" eb="18">
      <t>メザ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</si>
</sst>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6"/>
      <color theme="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/>
      <top/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9" borderId="9" applyNumberFormat="0" applyAlignment="0" applyProtection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12" fillId="7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9" fillId="8" borderId="1" xfId="0" applyFont="1" applyFill="1" applyBorder="1" applyAlignment="1">
      <alignment horizontal="center" vertical="center"/>
    </xf>
    <xf numFmtId="0" fontId="8" fillId="0" borderId="0" xfId="0" applyFont="1" applyProtection="1">
      <alignment vertical="center"/>
      <protection hidden="1"/>
    </xf>
    <xf numFmtId="0" fontId="7" fillId="0" borderId="0" xfId="1" applyProtection="1">
      <alignment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20" fillId="9" borderId="9" xfId="2" applyFont="1" applyAlignment="1">
      <alignment horizontal="center" vertical="center"/>
    </xf>
    <xf numFmtId="0" fontId="20" fillId="9" borderId="9" xfId="2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top"/>
    </xf>
    <xf numFmtId="0" fontId="16" fillId="7" borderId="0" xfId="0" applyFont="1" applyFill="1">
      <alignment vertical="center"/>
    </xf>
    <xf numFmtId="0" fontId="22" fillId="9" borderId="9" xfId="2" applyFont="1" applyAlignment="1" applyProtection="1">
      <alignment horizontal="center" vertical="center"/>
      <protection hidden="1"/>
    </xf>
    <xf numFmtId="0" fontId="13" fillId="0" borderId="0" xfId="0" applyFont="1" applyAlignment="1">
      <alignment vertical="top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hidden="1"/>
    </xf>
    <xf numFmtId="0" fontId="23" fillId="0" borderId="0" xfId="0" applyFont="1">
      <alignment vertical="center"/>
    </xf>
    <xf numFmtId="0" fontId="0" fillId="0" borderId="0" xfId="0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26" fillId="9" borderId="9" xfId="2" applyFont="1" applyAlignment="1">
      <alignment horizontal="center" vertical="center"/>
    </xf>
    <xf numFmtId="0" fontId="27" fillId="9" borderId="9" xfId="2" applyFont="1" applyAlignment="1" applyProtection="1">
      <alignment horizontal="center" vertical="center"/>
      <protection hidden="1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vertical="top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3" fillId="0" borderId="0" xfId="0" applyFont="1" applyAlignment="1" applyProtection="1">
      <alignment horizontal="center" vertical="center"/>
      <protection hidden="1"/>
    </xf>
    <xf numFmtId="0" fontId="34" fillId="0" borderId="0" xfId="1" applyFont="1" applyProtection="1">
      <alignment vertical="center"/>
    </xf>
    <xf numFmtId="0" fontId="29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0" fontId="31" fillId="6" borderId="1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/>
      <protection hidden="1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1" fillId="0" borderId="0" xfId="0" applyFont="1" applyAlignment="1" applyProtection="1">
      <alignment vertical="center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31" fillId="0" borderId="0" xfId="0" applyFont="1" applyProtection="1">
      <alignment vertical="center"/>
      <protection hidden="1"/>
    </xf>
    <xf numFmtId="0" fontId="31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1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Protection="1">
      <alignment vertical="center"/>
      <protection hidden="1"/>
    </xf>
    <xf numFmtId="0" fontId="0" fillId="10" borderId="0" xfId="0" applyFill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7" fillId="9" borderId="9" xfId="1" applyFill="1" applyBorder="1" applyAlignment="1" applyProtection="1">
      <alignment horizontal="center" vertical="center"/>
      <protection hidden="1"/>
    </xf>
    <xf numFmtId="0" fontId="37" fillId="0" borderId="0" xfId="0" applyFont="1">
      <alignment vertical="center"/>
    </xf>
    <xf numFmtId="0" fontId="8" fillId="0" borderId="0" xfId="0" applyFont="1">
      <alignment vertical="center"/>
    </xf>
    <xf numFmtId="49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3" borderId="0" xfId="0" applyFont="1" applyFill="1">
      <alignment vertical="center"/>
    </xf>
    <xf numFmtId="0" fontId="13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4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 applyProtection="1">
      <alignment vertical="center" wrapText="1"/>
      <protection hidden="1"/>
    </xf>
    <xf numFmtId="0" fontId="19" fillId="0" borderId="0" xfId="0" applyFont="1" applyProtection="1">
      <alignment vertical="center"/>
      <protection hidden="1"/>
    </xf>
    <xf numFmtId="0" fontId="7" fillId="0" borderId="0" xfId="1" applyAlignment="1">
      <alignment horizontal="center" vertical="center"/>
    </xf>
    <xf numFmtId="0" fontId="28" fillId="5" borderId="0" xfId="0" applyFont="1" applyFill="1">
      <alignment vertical="center"/>
    </xf>
    <xf numFmtId="0" fontId="31" fillId="0" borderId="0" xfId="0" applyFont="1" applyAlignment="1">
      <alignment vertical="top" wrapText="1"/>
    </xf>
    <xf numFmtId="0" fontId="3" fillId="5" borderId="0" xfId="0" applyFont="1" applyFill="1">
      <alignment vertical="center"/>
    </xf>
    <xf numFmtId="0" fontId="23" fillId="6" borderId="3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6" borderId="6" xfId="0" applyFont="1" applyFill="1" applyBorder="1" applyAlignment="1" applyProtection="1">
      <alignment horizontal="center" vertical="center"/>
      <protection locked="0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top" wrapText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9" fillId="0" borderId="0" xfId="0" applyFont="1" applyAlignment="1">
      <alignment horizontal="center" vertical="center"/>
    </xf>
    <xf numFmtId="0" fontId="9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0" fillId="10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wrapText="1"/>
    </xf>
    <xf numFmtId="0" fontId="16" fillId="7" borderId="0" xfId="0" applyFont="1" applyFill="1">
      <alignment vertical="center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19" fillId="6" borderId="5" xfId="0" applyFont="1" applyFill="1" applyBorder="1" applyAlignment="1" applyProtection="1">
      <alignment horizontal="center" vertical="center"/>
      <protection locked="0"/>
    </xf>
    <xf numFmtId="0" fontId="19" fillId="6" borderId="6" xfId="0" applyFont="1" applyFill="1" applyBorder="1" applyAlignment="1" applyProtection="1">
      <alignment horizontal="center" vertical="center"/>
      <protection locked="0"/>
    </xf>
    <xf numFmtId="0" fontId="19" fillId="6" borderId="7" xfId="0" applyFont="1" applyFill="1" applyBorder="1" applyAlignment="1" applyProtection="1">
      <alignment horizontal="center" vertical="center"/>
      <protection locked="0"/>
    </xf>
    <xf numFmtId="0" fontId="19" fillId="6" borderId="8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5" borderId="11" xfId="0" applyFont="1" applyFill="1" applyBorder="1">
      <alignment vertical="center"/>
    </xf>
    <xf numFmtId="0" fontId="3" fillId="0" borderId="0" xfId="0" applyFont="1" applyFill="1">
      <alignment vertical="center"/>
    </xf>
    <xf numFmtId="0" fontId="18" fillId="9" borderId="9" xfId="2" applyAlignment="1" applyProtection="1">
      <alignment horizontal="center" vertical="center"/>
    </xf>
  </cellXfs>
  <cellStyles count="3">
    <cellStyle name="チェック セル" xfId="2" builtinId="23"/>
    <cellStyle name="ハイパーリンク" xfId="1" builtinId="8"/>
    <cellStyle name="標準" xfId="0" builtinId="0"/>
  </cellStyles>
  <dxfs count="1">
    <dxf>
      <font>
        <color theme="1"/>
      </font>
      <fill>
        <gradientFill type="path" left="0.5" right="0.5" top="0.5" bottom="0.5"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5</xdr:row>
      <xdr:rowOff>133350</xdr:rowOff>
    </xdr:from>
    <xdr:to>
      <xdr:col>11</xdr:col>
      <xdr:colOff>342765</xdr:colOff>
      <xdr:row>19</xdr:row>
      <xdr:rowOff>44407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2325" y="1209675"/>
          <a:ext cx="3343140" cy="2444707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200586</xdr:colOff>
      <xdr:row>2</xdr:row>
      <xdr:rowOff>43142</xdr:rowOff>
    </xdr:from>
    <xdr:to>
      <xdr:col>17</xdr:col>
      <xdr:colOff>457626</xdr:colOff>
      <xdr:row>13</xdr:row>
      <xdr:rowOff>182799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3161" y="66226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3</xdr:col>
      <xdr:colOff>257175</xdr:colOff>
      <xdr:row>7</xdr:row>
      <xdr:rowOff>66675</xdr:rowOff>
    </xdr:from>
    <xdr:to>
      <xdr:col>4</xdr:col>
      <xdr:colOff>1028700</xdr:colOff>
      <xdr:row>26</xdr:row>
      <xdr:rowOff>57413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12321B9B-2374-4C93-89DC-F2C87BDE6617}"/>
            </a:ext>
          </a:extLst>
        </xdr:cNvPr>
        <xdr:cNvGrpSpPr/>
      </xdr:nvGrpSpPr>
      <xdr:grpSpPr>
        <a:xfrm>
          <a:off x="2112645" y="1722120"/>
          <a:ext cx="1392555" cy="3932183"/>
          <a:chOff x="2371724" y="1710104"/>
          <a:chExt cx="1457325" cy="3934088"/>
        </a:xfrm>
      </xdr:grpSpPr>
      <xdr:sp macro="" textlink="">
        <xdr:nvSpPr>
          <xdr:cNvPr id="22" name="フローチャート: 端子 21">
            <a:extLst>
              <a:ext uri="{FF2B5EF4-FFF2-40B4-BE49-F238E27FC236}">
                <a16:creationId xmlns:a16="http://schemas.microsoft.com/office/drawing/2014/main" id="{2315EBB8-334B-6A93-167F-82FA8180DA7E}"/>
              </a:ext>
            </a:extLst>
          </xdr:cNvPr>
          <xdr:cNvSpPr/>
        </xdr:nvSpPr>
        <xdr:spPr>
          <a:xfrm>
            <a:off x="2512706" y="1710104"/>
            <a:ext cx="1175361" cy="304562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23" name="フローチャート: 端子 22">
            <a:extLst>
              <a:ext uri="{FF2B5EF4-FFF2-40B4-BE49-F238E27FC236}">
                <a16:creationId xmlns:a16="http://schemas.microsoft.com/office/drawing/2014/main" id="{0B104299-99C6-BB61-6D28-B47B620ED1AC}"/>
              </a:ext>
            </a:extLst>
          </xdr:cNvPr>
          <xdr:cNvSpPr/>
        </xdr:nvSpPr>
        <xdr:spPr>
          <a:xfrm>
            <a:off x="2511741" y="5336805"/>
            <a:ext cx="1177290" cy="307387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58CADFEC-1178-C71E-23C0-52AF9F7D2D8F}"/>
              </a:ext>
            </a:extLst>
          </xdr:cNvPr>
          <xdr:cNvCxnSpPr>
            <a:stCxn id="22" idx="2"/>
            <a:endCxn id="23" idx="0"/>
          </xdr:cNvCxnSpPr>
        </xdr:nvCxnSpPr>
        <xdr:spPr>
          <a:xfrm flipH="1">
            <a:off x="3100386" y="2014666"/>
            <a:ext cx="1" cy="332213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フローチャート: 処理 24">
            <a:extLst>
              <a:ext uri="{FF2B5EF4-FFF2-40B4-BE49-F238E27FC236}">
                <a16:creationId xmlns:a16="http://schemas.microsoft.com/office/drawing/2014/main" id="{3C9F27FF-8336-2243-8557-987BC3FD90B9}"/>
              </a:ext>
            </a:extLst>
          </xdr:cNvPr>
          <xdr:cNvSpPr/>
        </xdr:nvSpPr>
        <xdr:spPr>
          <a:xfrm>
            <a:off x="2517790" y="2152907"/>
            <a:ext cx="1165192" cy="395697"/>
          </a:xfrm>
          <a:prstGeom prst="flowChartProcess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0</a:t>
            </a:r>
          </a:p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26" name="フローチャート: 処理 25">
            <a:extLst>
              <a:ext uri="{FF2B5EF4-FFF2-40B4-BE49-F238E27FC236}">
                <a16:creationId xmlns:a16="http://schemas.microsoft.com/office/drawing/2014/main" id="{6896AA8F-D455-A3E5-BA9B-4B2413290E03}"/>
              </a:ext>
            </a:extLst>
          </xdr:cNvPr>
          <xdr:cNvSpPr/>
        </xdr:nvSpPr>
        <xdr:spPr>
          <a:xfrm>
            <a:off x="2517790" y="3356397"/>
            <a:ext cx="1165192" cy="395697"/>
          </a:xfrm>
          <a:prstGeom prst="flowChartProcess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S+K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2C2E8062-080D-6295-0754-DC4B887A2A17}"/>
              </a:ext>
            </a:extLst>
          </xdr:cNvPr>
          <xdr:cNvCxnSpPr>
            <a:cxnSpLocks/>
          </xdr:cNvCxnSpPr>
        </xdr:nvCxnSpPr>
        <xdr:spPr>
          <a:xfrm>
            <a:off x="3100386" y="2548604"/>
            <a:ext cx="0" cy="80779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四角形: 上の 2 つの角を切り取る 27">
            <a:extLst>
              <a:ext uri="{FF2B5EF4-FFF2-40B4-BE49-F238E27FC236}">
                <a16:creationId xmlns:a16="http://schemas.microsoft.com/office/drawing/2014/main" id="{95298FAD-BD22-3DA5-4B4F-413950D2CE1E}"/>
              </a:ext>
            </a:extLst>
          </xdr:cNvPr>
          <xdr:cNvSpPr/>
        </xdr:nvSpPr>
        <xdr:spPr>
          <a:xfrm>
            <a:off x="2371724" y="2695691"/>
            <a:ext cx="1457325" cy="451537"/>
          </a:xfrm>
          <a:prstGeom prst="snip2SameRect">
            <a:avLst>
              <a:gd name="adj1" fmla="val 36642"/>
              <a:gd name="adj2" fmla="val 0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tIns="0" bIns="504000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200">
                <a:solidFill>
                  <a:sysClr val="windowText" lastClr="000000"/>
                </a:solidFill>
                <a:effectLst/>
                <a:latin typeface=""/>
                <a:ea typeface="+mn-ea"/>
                <a:cs typeface="+mn-cs"/>
              </a:rPr>
              <a:t>ループ</a:t>
            </a:r>
            <a:endParaRPr lang="en-US" altLang="ja-JP" sz="1200">
              <a:solidFill>
                <a:sysClr val="windowText" lastClr="000000"/>
              </a:solidFill>
              <a:effectLst/>
              <a:latin typeface="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200">
                <a:solidFill>
                  <a:sysClr val="windowText" lastClr="000000"/>
                </a:solidFill>
                <a:effectLst/>
                <a:latin typeface=""/>
                <a:ea typeface="+mn-ea"/>
                <a:cs typeface="+mn-cs"/>
              </a:rPr>
              <a:t>K≦10</a:t>
            </a:r>
            <a:r>
              <a:rPr lang="ja-JP" altLang="en-US" sz="1200">
                <a:solidFill>
                  <a:sysClr val="windowText" lastClr="000000"/>
                </a:solidFill>
                <a:effectLst/>
                <a:latin typeface=""/>
                <a:ea typeface="+mn-ea"/>
                <a:cs typeface="+mn-cs"/>
              </a:rPr>
              <a:t>の間繰り返す</a:t>
            </a:r>
            <a:endParaRPr lang="en-US" altLang="ja-JP" sz="1200">
              <a:solidFill>
                <a:sysClr val="windowText" lastClr="000000"/>
              </a:solidFill>
              <a:effectLst/>
              <a:latin typeface="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200">
              <a:solidFill>
                <a:sysClr val="windowText" lastClr="000000"/>
              </a:solidFill>
              <a:latin typeface=""/>
            </a:endParaRPr>
          </a:p>
        </xdr:txBody>
      </xdr:sp>
      <xdr:sp macro="" textlink="">
        <xdr:nvSpPr>
          <xdr:cNvPr id="29" name="円/楕円 41">
            <a:extLst>
              <a:ext uri="{FF2B5EF4-FFF2-40B4-BE49-F238E27FC236}">
                <a16:creationId xmlns:a16="http://schemas.microsoft.com/office/drawing/2014/main" id="{D132C447-EB54-2BE7-58A1-0B6FA862FC5B}"/>
              </a:ext>
            </a:extLst>
          </xdr:cNvPr>
          <xdr:cNvSpPr/>
        </xdr:nvSpPr>
        <xdr:spPr>
          <a:xfrm>
            <a:off x="3046866" y="3213622"/>
            <a:ext cx="107041" cy="107729"/>
          </a:xfrm>
          <a:prstGeom prst="ellipse">
            <a:avLst/>
          </a:prstGeom>
          <a:solidFill>
            <a:srgbClr val="FF0000"/>
          </a:solidFill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30" name="四角形: 上の 2 つの角を切り取る 29">
            <a:extLst>
              <a:ext uri="{FF2B5EF4-FFF2-40B4-BE49-F238E27FC236}">
                <a16:creationId xmlns:a16="http://schemas.microsoft.com/office/drawing/2014/main" id="{993D3DF3-D8B5-D6CD-7F11-5B2CE4EAD6AA}"/>
              </a:ext>
            </a:extLst>
          </xdr:cNvPr>
          <xdr:cNvSpPr/>
        </xdr:nvSpPr>
        <xdr:spPr>
          <a:xfrm>
            <a:off x="2371724" y="4337575"/>
            <a:ext cx="1457325" cy="399926"/>
          </a:xfrm>
          <a:prstGeom prst="snip2SameRect">
            <a:avLst>
              <a:gd name="adj1" fmla="val 0"/>
              <a:gd name="adj2" fmla="val 38095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tIns="0" bIns="612000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200">
              <a:solidFill>
                <a:sysClr val="windowText" lastClr="000000"/>
              </a:solidFill>
              <a:latin typeface=""/>
            </a:endParaRPr>
          </a:p>
        </xdr:txBody>
      </xdr:sp>
      <xdr:sp macro="" textlink="">
        <xdr:nvSpPr>
          <xdr:cNvPr id="31" name="フローチャート: データ 30">
            <a:extLst>
              <a:ext uri="{FF2B5EF4-FFF2-40B4-BE49-F238E27FC236}">
                <a16:creationId xmlns:a16="http://schemas.microsoft.com/office/drawing/2014/main" id="{DB1BA1DA-06BB-0E1C-AB45-09D2502ED4A6}"/>
              </a:ext>
            </a:extLst>
          </xdr:cNvPr>
          <xdr:cNvSpPr/>
        </xdr:nvSpPr>
        <xdr:spPr>
          <a:xfrm>
            <a:off x="2450128" y="4854261"/>
            <a:ext cx="1298659" cy="355363"/>
          </a:xfrm>
          <a:prstGeom prst="flowChartInputOutput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sp macro="" textlink="">
        <xdr:nvSpPr>
          <xdr:cNvPr id="32" name="フローチャート: 処理 31">
            <a:extLst>
              <a:ext uri="{FF2B5EF4-FFF2-40B4-BE49-F238E27FC236}">
                <a16:creationId xmlns:a16="http://schemas.microsoft.com/office/drawing/2014/main" id="{50FF8D8F-574F-BB2E-8B65-A579B45D76D2}"/>
              </a:ext>
            </a:extLst>
          </xdr:cNvPr>
          <xdr:cNvSpPr/>
        </xdr:nvSpPr>
        <xdr:spPr>
          <a:xfrm>
            <a:off x="2517790" y="3853588"/>
            <a:ext cx="1165192" cy="393625"/>
          </a:xfrm>
          <a:prstGeom prst="flowChartProcess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K+1</a:t>
            </a:r>
            <a:endParaRPr lang="ja-JP" altLang="en-US" sz="12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124386</xdr:colOff>
      <xdr:row>10</xdr:row>
      <xdr:rowOff>119342</xdr:rowOff>
    </xdr:from>
    <xdr:to>
      <xdr:col>7</xdr:col>
      <xdr:colOff>57576</xdr:colOff>
      <xdr:row>20</xdr:row>
      <xdr:rowOff>182799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186" y="251964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21915</xdr:colOff>
      <xdr:row>0</xdr:row>
      <xdr:rowOff>177780</xdr:rowOff>
    </xdr:from>
    <xdr:to>
      <xdr:col>10</xdr:col>
      <xdr:colOff>1398790</xdr:colOff>
      <xdr:row>1</xdr:row>
      <xdr:rowOff>145408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356165" y="177780"/>
          <a:ext cx="1376875" cy="377203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2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20786</xdr:colOff>
      <xdr:row>23</xdr:row>
      <xdr:rowOff>124123</xdr:rowOff>
    </xdr:from>
    <xdr:to>
      <xdr:col>10</xdr:col>
      <xdr:colOff>1399920</xdr:colOff>
      <xdr:row>25</xdr:row>
      <xdr:rowOff>161924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355036" y="5639098"/>
          <a:ext cx="1379134" cy="380701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2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10</xdr:col>
      <xdr:colOff>708537</xdr:colOff>
      <xdr:row>22</xdr:row>
      <xdr:rowOff>59635</xdr:rowOff>
    </xdr:from>
    <xdr:to>
      <xdr:col>10</xdr:col>
      <xdr:colOff>709885</xdr:colOff>
      <xdr:row>23</xdr:row>
      <xdr:rowOff>124121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>
          <a:stCxn id="12" idx="4"/>
          <a:endCxn id="5" idx="0"/>
        </xdr:cNvCxnSpPr>
      </xdr:nvCxnSpPr>
      <xdr:spPr>
        <a:xfrm>
          <a:off x="8042787" y="5336485"/>
          <a:ext cx="1348" cy="30261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28078</xdr:colOff>
      <xdr:row>6</xdr:row>
      <xdr:rowOff>79889</xdr:rowOff>
    </xdr:from>
    <xdr:to>
      <xdr:col>10</xdr:col>
      <xdr:colOff>1393040</xdr:colOff>
      <xdr:row>8</xdr:row>
      <xdr:rowOff>93714</xdr:rowOff>
    </xdr:to>
    <xdr:sp macro="" textlink="">
      <xdr:nvSpPr>
        <xdr:cNvPr id="9" name="フローチャート: 処理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7362328" y="1546739"/>
          <a:ext cx="1364962" cy="490075"/>
        </a:xfrm>
        <a:prstGeom prst="flowChartProcess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S</a:t>
          </a:r>
          <a:r>
            <a:rPr lang="ja-JP" altLang="en-US" sz="1200">
              <a:solidFill>
                <a:srgbClr val="000000"/>
              </a:solidFill>
            </a:rPr>
            <a:t>←</a:t>
          </a:r>
          <a:r>
            <a:rPr lang="en-US" altLang="ja-JP" sz="1200">
              <a:solidFill>
                <a:srgbClr val="000000"/>
              </a:solidFill>
            </a:rPr>
            <a:t>0</a:t>
          </a:r>
        </a:p>
        <a:p>
          <a:pPr algn="ctr"/>
          <a:r>
            <a:rPr lang="en-US" altLang="ja-JP" sz="1200">
              <a:solidFill>
                <a:srgbClr val="000000"/>
              </a:solidFill>
            </a:rPr>
            <a:t>K</a:t>
          </a:r>
          <a:r>
            <a:rPr lang="ja-JP" altLang="en-US" sz="1200">
              <a:solidFill>
                <a:srgbClr val="000000"/>
              </a:solidFill>
            </a:rPr>
            <a:t>←</a:t>
          </a:r>
          <a:r>
            <a:rPr lang="en-US" altLang="ja-JP" sz="1200">
              <a:solidFill>
                <a:srgbClr val="000000"/>
              </a:solidFill>
            </a:rPr>
            <a:t>1</a:t>
          </a:r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28078</xdr:colOff>
      <xdr:row>12</xdr:row>
      <xdr:rowOff>223949</xdr:rowOff>
    </xdr:from>
    <xdr:to>
      <xdr:col>10</xdr:col>
      <xdr:colOff>1393040</xdr:colOff>
      <xdr:row>14</xdr:row>
      <xdr:rowOff>237774</xdr:rowOff>
    </xdr:to>
    <xdr:sp macro="" textlink="">
      <xdr:nvSpPr>
        <xdr:cNvPr id="10" name="フローチャート: 処理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7362328" y="3119549"/>
          <a:ext cx="1364962" cy="49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28078</xdr:colOff>
      <xdr:row>15</xdr:row>
      <xdr:rowOff>234401</xdr:rowOff>
    </xdr:from>
    <xdr:to>
      <xdr:col>10</xdr:col>
      <xdr:colOff>1393040</xdr:colOff>
      <xdr:row>18</xdr:row>
      <xdr:rowOff>7532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7362328" y="3844376"/>
          <a:ext cx="1364962" cy="487506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423897</xdr:colOff>
      <xdr:row>20</xdr:row>
      <xdr:rowOff>95765</xdr:rowOff>
    </xdr:from>
    <xdr:to>
      <xdr:col>11</xdr:col>
      <xdr:colOff>68784</xdr:colOff>
      <xdr:row>22</xdr:row>
      <xdr:rowOff>59633</xdr:rowOff>
    </xdr:to>
    <xdr:sp macro="" textlink="">
      <xdr:nvSpPr>
        <xdr:cNvPr id="12" name="フローチャート: データ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7281897" y="4896365"/>
          <a:ext cx="1521312" cy="440118"/>
        </a:xfrm>
        <a:prstGeom prst="flowChartInputOutput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S</a:t>
          </a:r>
          <a:r>
            <a:rPr lang="ja-JP" altLang="en-US" sz="1200">
              <a:solidFill>
                <a:srgbClr val="000000"/>
              </a:solidFill>
            </a:rPr>
            <a:t>を表示</a:t>
          </a:r>
        </a:p>
      </xdr:txBody>
    </xdr:sp>
    <xdr:clientData/>
  </xdr:twoCellAnchor>
  <xdr:twoCellAnchor>
    <xdr:from>
      <xdr:col>10</xdr:col>
      <xdr:colOff>701531</xdr:colOff>
      <xdr:row>8</xdr:row>
      <xdr:rowOff>93714</xdr:rowOff>
    </xdr:from>
    <xdr:to>
      <xdr:col>10</xdr:col>
      <xdr:colOff>701531</xdr:colOff>
      <xdr:row>9</xdr:row>
      <xdr:rowOff>66676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>
          <a:cxnSpLocks/>
          <a:stCxn id="9" idx="2"/>
          <a:endCxn id="6" idx="3"/>
        </xdr:cNvCxnSpPr>
      </xdr:nvCxnSpPr>
      <xdr:spPr>
        <a:xfrm flipH="1">
          <a:off x="8035781" y="2036814"/>
          <a:ext cx="0" cy="21108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701531</xdr:colOff>
      <xdr:row>12</xdr:row>
      <xdr:rowOff>9525</xdr:rowOff>
    </xdr:from>
    <xdr:to>
      <xdr:col>10</xdr:col>
      <xdr:colOff>701531</xdr:colOff>
      <xdr:row>12</xdr:row>
      <xdr:rowOff>223949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>
          <a:cxnSpLocks/>
          <a:stCxn id="6" idx="1"/>
          <a:endCxn id="10" idx="0"/>
        </xdr:cNvCxnSpPr>
      </xdr:nvCxnSpPr>
      <xdr:spPr>
        <a:xfrm>
          <a:off x="8035781" y="2905125"/>
          <a:ext cx="0" cy="21442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710559</xdr:colOff>
      <xdr:row>14</xdr:row>
      <xdr:rowOff>237774</xdr:rowOff>
    </xdr:from>
    <xdr:to>
      <xdr:col>10</xdr:col>
      <xdr:colOff>710559</xdr:colOff>
      <xdr:row>15</xdr:row>
      <xdr:rowOff>234401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>
          <a:stCxn id="10" idx="2"/>
          <a:endCxn id="11" idx="0"/>
        </xdr:cNvCxnSpPr>
      </xdr:nvCxnSpPr>
      <xdr:spPr>
        <a:xfrm>
          <a:off x="8044809" y="3609624"/>
          <a:ext cx="0" cy="23475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709058</xdr:colOff>
      <xdr:row>1</xdr:row>
      <xdr:rowOff>145408</xdr:rowOff>
    </xdr:from>
    <xdr:to>
      <xdr:col>10</xdr:col>
      <xdr:colOff>710353</xdr:colOff>
      <xdr:row>3</xdr:row>
      <xdr:rowOff>6545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>
          <a:stCxn id="4" idx="2"/>
          <a:endCxn id="27" idx="1"/>
        </xdr:cNvCxnSpPr>
      </xdr:nvCxnSpPr>
      <xdr:spPr>
        <a:xfrm flipH="1">
          <a:off x="8043308" y="554983"/>
          <a:ext cx="1295" cy="20403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709058</xdr:colOff>
      <xdr:row>5</xdr:row>
      <xdr:rowOff>352</xdr:rowOff>
    </xdr:from>
    <xdr:to>
      <xdr:col>10</xdr:col>
      <xdr:colOff>710560</xdr:colOff>
      <xdr:row>6</xdr:row>
      <xdr:rowOff>79890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>
          <a:stCxn id="27" idx="4"/>
          <a:endCxn id="9" idx="0"/>
        </xdr:cNvCxnSpPr>
      </xdr:nvCxnSpPr>
      <xdr:spPr>
        <a:xfrm>
          <a:off x="8043308" y="1229077"/>
          <a:ext cx="1502" cy="31766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409397</xdr:colOff>
      <xdr:row>3</xdr:row>
      <xdr:rowOff>19051</xdr:rowOff>
    </xdr:from>
    <xdr:to>
      <xdr:col>11</xdr:col>
      <xdr:colOff>85547</xdr:colOff>
      <xdr:row>5</xdr:row>
      <xdr:rowOff>12125</xdr:rowOff>
    </xdr:to>
    <xdr:sp macro="" textlink="">
      <xdr:nvSpPr>
        <xdr:cNvPr id="27" name="フローチャート: データ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5897954" y="755891"/>
          <a:ext cx="1555989" cy="467526"/>
        </a:xfrm>
        <a:prstGeom prst="flowChartInputOutput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231487</xdr:colOff>
      <xdr:row>9</xdr:row>
      <xdr:rowOff>66676</xdr:rowOff>
    </xdr:from>
    <xdr:to>
      <xdr:col>11</xdr:col>
      <xdr:colOff>247650</xdr:colOff>
      <xdr:row>12</xdr:row>
      <xdr:rowOff>9525</xdr:rowOff>
    </xdr:to>
    <xdr:sp macro="" textlink="">
      <xdr:nvSpPr>
        <xdr:cNvPr id="6" name="四角形: 上の 2 つの角を切り取る 5">
          <a:extLst>
            <a:ext uri="{FF2B5EF4-FFF2-40B4-BE49-F238E27FC236}">
              <a16:creationId xmlns:a16="http://schemas.microsoft.com/office/drawing/2014/main" id="{FB0D02D1-0ACA-4686-AED6-28C66BBF76AB}"/>
            </a:ext>
          </a:extLst>
        </xdr:cNvPr>
        <xdr:cNvSpPr/>
      </xdr:nvSpPr>
      <xdr:spPr>
        <a:xfrm>
          <a:off x="7089487" y="2247901"/>
          <a:ext cx="1892588" cy="657224"/>
        </a:xfrm>
        <a:prstGeom prst="snip2SameRect">
          <a:avLst>
            <a:gd name="adj1" fmla="val 31772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none" tIns="0" bIns="360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200">
              <a:solidFill>
                <a:sysClr val="windowText" lastClr="000000"/>
              </a:solidFill>
            </a:rPr>
            <a:t>以下の条件式を</a:t>
          </a:r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200">
              <a:solidFill>
                <a:sysClr val="windowText" lastClr="000000"/>
              </a:solidFill>
            </a:rPr>
            <a:t>満たす間繰り返し　</a:t>
          </a:r>
        </a:p>
      </xdr:txBody>
    </xdr:sp>
    <xdr:clientData/>
  </xdr:twoCellAnchor>
  <xdr:twoCellAnchor>
    <xdr:from>
      <xdr:col>9</xdr:col>
      <xdr:colOff>221962</xdr:colOff>
      <xdr:row>18</xdr:row>
      <xdr:rowOff>117852</xdr:rowOff>
    </xdr:from>
    <xdr:to>
      <xdr:col>11</xdr:col>
      <xdr:colOff>238125</xdr:colOff>
      <xdr:row>20</xdr:row>
      <xdr:rowOff>19361</xdr:rowOff>
    </xdr:to>
    <xdr:sp macro="" textlink="">
      <xdr:nvSpPr>
        <xdr:cNvPr id="20" name="四角形: 上の 2 つの角を切り取る 19">
          <a:extLst>
            <a:ext uri="{FF2B5EF4-FFF2-40B4-BE49-F238E27FC236}">
              <a16:creationId xmlns:a16="http://schemas.microsoft.com/office/drawing/2014/main" id="{49776825-CCF5-46E4-9F56-B30E36F45361}"/>
            </a:ext>
          </a:extLst>
        </xdr:cNvPr>
        <xdr:cNvSpPr/>
      </xdr:nvSpPr>
      <xdr:spPr>
        <a:xfrm>
          <a:off x="7079962" y="4442202"/>
          <a:ext cx="1892588" cy="377759"/>
        </a:xfrm>
        <a:prstGeom prst="snip2SameRect">
          <a:avLst>
            <a:gd name="adj1" fmla="val 0"/>
            <a:gd name="adj2" fmla="val 23612"/>
          </a:avLst>
        </a:prstGeom>
        <a:solidFill>
          <a:sysClr val="window" lastClr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 sz="1200">
            <a:solidFill>
              <a:srgbClr val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162486</xdr:colOff>
      <xdr:row>11</xdr:row>
      <xdr:rowOff>109817</xdr:rowOff>
    </xdr:from>
    <xdr:to>
      <xdr:col>7</xdr:col>
      <xdr:colOff>95676</xdr:colOff>
      <xdr:row>23</xdr:row>
      <xdr:rowOff>97074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68CD3984-E988-44EE-BE76-BD0D3F6B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9886" y="263394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2865</xdr:colOff>
      <xdr:row>1</xdr:row>
      <xdr:rowOff>130155</xdr:rowOff>
    </xdr:from>
    <xdr:to>
      <xdr:col>10</xdr:col>
      <xdr:colOff>1379740</xdr:colOff>
      <xdr:row>3</xdr:row>
      <xdr:rowOff>128788</xdr:rowOff>
    </xdr:to>
    <xdr:sp macro="" textlink="">
      <xdr:nvSpPr>
        <xdr:cNvPr id="39" name="フローチャート: 端子 38">
          <a:extLst>
            <a:ext uri="{FF2B5EF4-FFF2-40B4-BE49-F238E27FC236}">
              <a16:creationId xmlns:a16="http://schemas.microsoft.com/office/drawing/2014/main" id="{07BA0BCC-76FA-465A-8C91-5017E15E7730}"/>
            </a:ext>
          </a:extLst>
        </xdr:cNvPr>
        <xdr:cNvSpPr/>
      </xdr:nvSpPr>
      <xdr:spPr>
        <a:xfrm>
          <a:off x="7337115" y="539730"/>
          <a:ext cx="1376875" cy="341533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2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1736</xdr:colOff>
      <xdr:row>26</xdr:row>
      <xdr:rowOff>14296</xdr:rowOff>
    </xdr:from>
    <xdr:to>
      <xdr:col>10</xdr:col>
      <xdr:colOff>1380870</xdr:colOff>
      <xdr:row>28</xdr:row>
      <xdr:rowOff>16096</xdr:rowOff>
    </xdr:to>
    <xdr:sp macro="" textlink="">
      <xdr:nvSpPr>
        <xdr:cNvPr id="40" name="フローチャート: 端子 39">
          <a:extLst>
            <a:ext uri="{FF2B5EF4-FFF2-40B4-BE49-F238E27FC236}">
              <a16:creationId xmlns:a16="http://schemas.microsoft.com/office/drawing/2014/main" id="{3FDA931E-4BC7-4821-A732-6447AA0A8B11}"/>
            </a:ext>
          </a:extLst>
        </xdr:cNvPr>
        <xdr:cNvSpPr/>
      </xdr:nvSpPr>
      <xdr:spPr>
        <a:xfrm>
          <a:off x="7335986" y="5338771"/>
          <a:ext cx="1379134" cy="34470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2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10</xdr:col>
      <xdr:colOff>691303</xdr:colOff>
      <xdr:row>3</xdr:row>
      <xdr:rowOff>128788</xdr:rowOff>
    </xdr:from>
    <xdr:to>
      <xdr:col>10</xdr:col>
      <xdr:colOff>701034</xdr:colOff>
      <xdr:row>7</xdr:row>
      <xdr:rowOff>57151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C38BB63B-C75E-4458-924F-850A603CEA74}"/>
            </a:ext>
          </a:extLst>
        </xdr:cNvPr>
        <xdr:cNvCxnSpPr>
          <a:stCxn id="39" idx="2"/>
          <a:endCxn id="47" idx="3"/>
        </xdr:cNvCxnSpPr>
      </xdr:nvCxnSpPr>
      <xdr:spPr>
        <a:xfrm>
          <a:off x="8025553" y="881263"/>
          <a:ext cx="9731" cy="74751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9028</xdr:colOff>
      <xdr:row>4</xdr:row>
      <xdr:rowOff>83784</xdr:rowOff>
    </xdr:from>
    <xdr:to>
      <xdr:col>10</xdr:col>
      <xdr:colOff>1373990</xdr:colOff>
      <xdr:row>6</xdr:row>
      <xdr:rowOff>184615</xdr:rowOff>
    </xdr:to>
    <xdr:sp macro="" textlink="">
      <xdr:nvSpPr>
        <xdr:cNvPr id="42" name="フローチャート: 処理 41">
          <a:extLst>
            <a:ext uri="{FF2B5EF4-FFF2-40B4-BE49-F238E27FC236}">
              <a16:creationId xmlns:a16="http://schemas.microsoft.com/office/drawing/2014/main" id="{EC84C7AE-61CA-4B03-AEA8-466275B1619E}"/>
            </a:ext>
          </a:extLst>
        </xdr:cNvPr>
        <xdr:cNvSpPr/>
      </xdr:nvSpPr>
      <xdr:spPr>
        <a:xfrm>
          <a:off x="7343278" y="1007709"/>
          <a:ext cx="1364962" cy="510406"/>
        </a:xfrm>
        <a:prstGeom prst="flowChartProcess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S</a:t>
          </a:r>
          <a:r>
            <a:rPr lang="ja-JP" altLang="en-US" sz="1200">
              <a:solidFill>
                <a:srgbClr val="000000"/>
              </a:solidFill>
            </a:rPr>
            <a:t>←</a:t>
          </a:r>
          <a:r>
            <a:rPr lang="en-US" altLang="ja-JP" sz="1200">
              <a:solidFill>
                <a:srgbClr val="000000"/>
              </a:solidFill>
            </a:rPr>
            <a:t>0</a:t>
          </a:r>
        </a:p>
        <a:p>
          <a:pPr algn="ctr"/>
          <a:r>
            <a:rPr lang="en-US" altLang="ja-JP" sz="1200">
              <a:solidFill>
                <a:srgbClr val="000000"/>
              </a:solidFill>
            </a:rPr>
            <a:t>K</a:t>
          </a:r>
          <a:r>
            <a:rPr lang="ja-JP" altLang="en-US" sz="1200">
              <a:solidFill>
                <a:srgbClr val="000000"/>
              </a:solidFill>
            </a:rPr>
            <a:t>←</a:t>
          </a:r>
          <a:r>
            <a:rPr lang="en-US" altLang="ja-JP" sz="1200">
              <a:solidFill>
                <a:srgbClr val="000000"/>
              </a:solidFill>
            </a:rPr>
            <a:t>1</a:t>
          </a:r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9028</xdr:colOff>
      <xdr:row>14</xdr:row>
      <xdr:rowOff>31880</xdr:rowOff>
    </xdr:from>
    <xdr:to>
      <xdr:col>10</xdr:col>
      <xdr:colOff>1373990</xdr:colOff>
      <xdr:row>15</xdr:row>
      <xdr:rowOff>233517</xdr:rowOff>
    </xdr:to>
    <xdr:sp macro="" textlink="">
      <xdr:nvSpPr>
        <xdr:cNvPr id="43" name="フローチャート: 処理 42">
          <a:extLst>
            <a:ext uri="{FF2B5EF4-FFF2-40B4-BE49-F238E27FC236}">
              <a16:creationId xmlns:a16="http://schemas.microsoft.com/office/drawing/2014/main" id="{FBC28B8B-B022-4E47-8904-E630847C581C}"/>
            </a:ext>
          </a:extLst>
        </xdr:cNvPr>
        <xdr:cNvSpPr/>
      </xdr:nvSpPr>
      <xdr:spPr>
        <a:xfrm>
          <a:off x="7343278" y="3032255"/>
          <a:ext cx="1364962" cy="439762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345916</xdr:colOff>
      <xdr:row>10</xdr:row>
      <xdr:rowOff>197989</xdr:rowOff>
    </xdr:from>
    <xdr:to>
      <xdr:col>11</xdr:col>
      <xdr:colOff>108665</xdr:colOff>
      <xdr:row>12</xdr:row>
      <xdr:rowOff>234495</xdr:rowOff>
    </xdr:to>
    <xdr:sp macro="" textlink="">
      <xdr:nvSpPr>
        <xdr:cNvPr id="44" name="フローチャート: 判断 43">
          <a:extLst>
            <a:ext uri="{FF2B5EF4-FFF2-40B4-BE49-F238E27FC236}">
              <a16:creationId xmlns:a16="http://schemas.microsoft.com/office/drawing/2014/main" id="{CD9B6057-8AA2-482A-8F5E-559B1E6303EF}"/>
            </a:ext>
          </a:extLst>
        </xdr:cNvPr>
        <xdr:cNvSpPr/>
      </xdr:nvSpPr>
      <xdr:spPr>
        <a:xfrm>
          <a:off x="7203916" y="2245864"/>
          <a:ext cx="1639174" cy="512756"/>
        </a:xfrm>
        <a:prstGeom prst="flowChartDecision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731090</xdr:colOff>
      <xdr:row>12</xdr:row>
      <xdr:rowOff>203676</xdr:rowOff>
    </xdr:from>
    <xdr:to>
      <xdr:col>10</xdr:col>
      <xdr:colOff>1267965</xdr:colOff>
      <xdr:row>14</xdr:row>
      <xdr:rowOff>32075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626F904-FDFA-4E99-9245-C3296848B694}"/>
            </a:ext>
          </a:extLst>
        </xdr:cNvPr>
        <xdr:cNvSpPr txBox="1"/>
      </xdr:nvSpPr>
      <xdr:spPr>
        <a:xfrm>
          <a:off x="8065340" y="2727801"/>
          <a:ext cx="536875" cy="3046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はい</a:t>
          </a:r>
        </a:p>
      </xdr:txBody>
    </xdr:sp>
    <xdr:clientData/>
  </xdr:twoCellAnchor>
  <xdr:twoCellAnchor>
    <xdr:from>
      <xdr:col>8</xdr:col>
      <xdr:colOff>595576</xdr:colOff>
      <xdr:row>10</xdr:row>
      <xdr:rowOff>180527</xdr:rowOff>
    </xdr:from>
    <xdr:to>
      <xdr:col>10</xdr:col>
      <xdr:colOff>91194</xdr:colOff>
      <xdr:row>12</xdr:row>
      <xdr:rowOff>8926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47855879-0554-4010-97FD-718A7CD3BCEB}"/>
            </a:ext>
          </a:extLst>
        </xdr:cNvPr>
        <xdr:cNvSpPr txBox="1"/>
      </xdr:nvSpPr>
      <xdr:spPr>
        <a:xfrm>
          <a:off x="6748726" y="2228402"/>
          <a:ext cx="676718" cy="3046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いいえ</a:t>
          </a:r>
        </a:p>
      </xdr:txBody>
    </xdr:sp>
    <xdr:clientData/>
  </xdr:twoCellAnchor>
  <xdr:twoCellAnchor>
    <xdr:from>
      <xdr:col>9</xdr:col>
      <xdr:colOff>278118</xdr:colOff>
      <xdr:row>7</xdr:row>
      <xdr:rowOff>57151</xdr:rowOff>
    </xdr:from>
    <xdr:to>
      <xdr:col>11</xdr:col>
      <xdr:colOff>200025</xdr:colOff>
      <xdr:row>10</xdr:row>
      <xdr:rowOff>66676</xdr:rowOff>
    </xdr:to>
    <xdr:sp macro="" textlink="">
      <xdr:nvSpPr>
        <xdr:cNvPr id="47" name="四角形: 上の 2 つの角を切り取る 46">
          <a:extLst>
            <a:ext uri="{FF2B5EF4-FFF2-40B4-BE49-F238E27FC236}">
              <a16:creationId xmlns:a16="http://schemas.microsoft.com/office/drawing/2014/main" id="{A77E712C-B7BB-4C38-AD60-A8CE1950A948}"/>
            </a:ext>
          </a:extLst>
        </xdr:cNvPr>
        <xdr:cNvSpPr/>
      </xdr:nvSpPr>
      <xdr:spPr>
        <a:xfrm>
          <a:off x="7136118" y="1628776"/>
          <a:ext cx="1798332" cy="723900"/>
        </a:xfrm>
        <a:prstGeom prst="snip2SameRect">
          <a:avLst>
            <a:gd name="adj1" fmla="val 31772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none" bIns="216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200">
              <a:solidFill>
                <a:sysClr val="windowText" lastClr="000000"/>
              </a:solidFill>
            </a:rPr>
            <a:t>以下の条件式を</a:t>
          </a:r>
        </a:p>
        <a:p>
          <a:pPr algn="ctr"/>
          <a:r>
            <a:rPr lang="ja-JP" altLang="en-US" sz="1200">
              <a:solidFill>
                <a:sysClr val="windowText" lastClr="000000"/>
              </a:solidFill>
            </a:rPr>
            <a:t>満たす間繰り返し　</a:t>
          </a:r>
        </a:p>
        <a:p>
          <a:pPr algn="ctr"/>
          <a:r>
            <a:rPr lang="ja-JP" altLang="en-US" sz="1200">
              <a:solidFill>
                <a:sysClr val="windowText" lastClr="000000"/>
              </a:solidFill>
            </a:rPr>
            <a:t>　</a:t>
          </a:r>
        </a:p>
      </xdr:txBody>
    </xdr:sp>
    <xdr:clientData/>
  </xdr:twoCellAnchor>
  <xdr:twoCellAnchor>
    <xdr:from>
      <xdr:col>9</xdr:col>
      <xdr:colOff>345915</xdr:colOff>
      <xdr:row>11</xdr:row>
      <xdr:rowOff>216241</xdr:rowOff>
    </xdr:from>
    <xdr:to>
      <xdr:col>10</xdr:col>
      <xdr:colOff>687160</xdr:colOff>
      <xdr:row>16</xdr:row>
      <xdr:rowOff>129267</xdr:rowOff>
    </xdr:to>
    <xdr:cxnSp macro="">
      <xdr:nvCxnSpPr>
        <xdr:cNvPr id="48" name="コネクタ: カギ線 47">
          <a:extLst>
            <a:ext uri="{FF2B5EF4-FFF2-40B4-BE49-F238E27FC236}">
              <a16:creationId xmlns:a16="http://schemas.microsoft.com/office/drawing/2014/main" id="{B0D3E577-C034-4FC2-961C-6C2FDB2D279F}"/>
            </a:ext>
          </a:extLst>
        </xdr:cNvPr>
        <xdr:cNvCxnSpPr>
          <a:stCxn id="44" idx="1"/>
        </xdr:cNvCxnSpPr>
      </xdr:nvCxnSpPr>
      <xdr:spPr>
        <a:xfrm rot="10800000" flipH="1" flipV="1">
          <a:off x="7203915" y="2502241"/>
          <a:ext cx="817495" cy="1103651"/>
        </a:xfrm>
        <a:prstGeom prst="bentConnector4">
          <a:avLst>
            <a:gd name="adj1" fmla="val -27963"/>
            <a:gd name="adj2" fmla="val 100452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687426</xdr:colOff>
      <xdr:row>10</xdr:row>
      <xdr:rowOff>28565</xdr:rowOff>
    </xdr:from>
    <xdr:to>
      <xdr:col>10</xdr:col>
      <xdr:colOff>687426</xdr:colOff>
      <xdr:row>10</xdr:row>
      <xdr:rowOff>197989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77260B66-05A2-4972-8F9A-40651D9CFCB4}"/>
            </a:ext>
          </a:extLst>
        </xdr:cNvPr>
        <xdr:cNvCxnSpPr>
          <a:endCxn id="44" idx="0"/>
        </xdr:cNvCxnSpPr>
      </xdr:nvCxnSpPr>
      <xdr:spPr>
        <a:xfrm>
          <a:off x="8021676" y="2076440"/>
          <a:ext cx="0" cy="16942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687118</xdr:colOff>
      <xdr:row>12</xdr:row>
      <xdr:rowOff>234495</xdr:rowOff>
    </xdr:from>
    <xdr:to>
      <xdr:col>10</xdr:col>
      <xdr:colOff>691509</xdr:colOff>
      <xdr:row>14</xdr:row>
      <xdr:rowOff>31880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5182FE57-8EFB-48AC-9BA0-86DA91DBDA84}"/>
            </a:ext>
          </a:extLst>
        </xdr:cNvPr>
        <xdr:cNvCxnSpPr>
          <a:stCxn id="44" idx="2"/>
          <a:endCxn id="43" idx="0"/>
        </xdr:cNvCxnSpPr>
      </xdr:nvCxnSpPr>
      <xdr:spPr>
        <a:xfrm>
          <a:off x="8021368" y="2758620"/>
          <a:ext cx="4391" cy="27363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691509</xdr:colOff>
      <xdr:row>15</xdr:row>
      <xdr:rowOff>233517</xdr:rowOff>
    </xdr:from>
    <xdr:to>
      <xdr:col>10</xdr:col>
      <xdr:colOff>691509</xdr:colOff>
      <xdr:row>16</xdr:row>
      <xdr:rowOff>209241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A2610801-7B11-43D4-95F4-CF9DA136F4B3}"/>
            </a:ext>
          </a:extLst>
        </xdr:cNvPr>
        <xdr:cNvCxnSpPr>
          <a:stCxn id="43" idx="2"/>
          <a:endCxn id="52" idx="0"/>
        </xdr:cNvCxnSpPr>
      </xdr:nvCxnSpPr>
      <xdr:spPr>
        <a:xfrm>
          <a:off x="8025759" y="3472017"/>
          <a:ext cx="0" cy="21384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9028</xdr:colOff>
      <xdr:row>16</xdr:row>
      <xdr:rowOff>209241</xdr:rowOff>
    </xdr:from>
    <xdr:to>
      <xdr:col>10</xdr:col>
      <xdr:colOff>1373990</xdr:colOff>
      <xdr:row>19</xdr:row>
      <xdr:rowOff>3603</xdr:rowOff>
    </xdr:to>
    <xdr:sp macro="" textlink="">
      <xdr:nvSpPr>
        <xdr:cNvPr id="52" name="フローチャート: 処理 51">
          <a:extLst>
            <a:ext uri="{FF2B5EF4-FFF2-40B4-BE49-F238E27FC236}">
              <a16:creationId xmlns:a16="http://schemas.microsoft.com/office/drawing/2014/main" id="{ADF6C4E3-1475-4C77-BD90-48C08C3A4351}"/>
            </a:ext>
          </a:extLst>
        </xdr:cNvPr>
        <xdr:cNvSpPr/>
      </xdr:nvSpPr>
      <xdr:spPr>
        <a:xfrm>
          <a:off x="7343278" y="3685866"/>
          <a:ext cx="1364962" cy="442062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691303</xdr:colOff>
      <xdr:row>19</xdr:row>
      <xdr:rowOff>3603</xdr:rowOff>
    </xdr:from>
    <xdr:to>
      <xdr:col>10</xdr:col>
      <xdr:colOff>691509</xdr:colOff>
      <xdr:row>26</xdr:row>
      <xdr:rowOff>14296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5C9587BE-5DE1-4C7A-94B0-0F6C3CA022B2}"/>
            </a:ext>
          </a:extLst>
        </xdr:cNvPr>
        <xdr:cNvCxnSpPr>
          <a:stCxn id="52" idx="2"/>
          <a:endCxn id="40" idx="0"/>
        </xdr:cNvCxnSpPr>
      </xdr:nvCxnSpPr>
      <xdr:spPr>
        <a:xfrm flipH="1">
          <a:off x="8025553" y="4127928"/>
          <a:ext cx="206" cy="121084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404847</xdr:colOff>
      <xdr:row>22</xdr:row>
      <xdr:rowOff>151423</xdr:rowOff>
    </xdr:from>
    <xdr:to>
      <xdr:col>11</xdr:col>
      <xdr:colOff>49734</xdr:colOff>
      <xdr:row>25</xdr:row>
      <xdr:rowOff>35572</xdr:rowOff>
    </xdr:to>
    <xdr:sp macro="" textlink="">
      <xdr:nvSpPr>
        <xdr:cNvPr id="54" name="フローチャート: データ 53">
          <a:extLst>
            <a:ext uri="{FF2B5EF4-FFF2-40B4-BE49-F238E27FC236}">
              <a16:creationId xmlns:a16="http://schemas.microsoft.com/office/drawing/2014/main" id="{48C4310C-FDE9-44C1-8C45-5A210EE9F9E4}"/>
            </a:ext>
          </a:extLst>
        </xdr:cNvPr>
        <xdr:cNvSpPr/>
      </xdr:nvSpPr>
      <xdr:spPr>
        <a:xfrm>
          <a:off x="7262847" y="4790098"/>
          <a:ext cx="1521312" cy="398499"/>
        </a:xfrm>
        <a:prstGeom prst="flowChartInputOutput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S</a:t>
          </a:r>
          <a:r>
            <a:rPr lang="ja-JP" altLang="en-US" sz="1200">
              <a:solidFill>
                <a:srgbClr val="000000"/>
              </a:solidFill>
            </a:rPr>
            <a:t>を表示</a:t>
          </a:r>
        </a:p>
      </xdr:txBody>
    </xdr:sp>
    <xdr:clientData/>
  </xdr:twoCellAnchor>
  <xdr:twoCellAnchor>
    <xdr:from>
      <xdr:col>9</xdr:col>
      <xdr:colOff>268593</xdr:colOff>
      <xdr:row>19</xdr:row>
      <xdr:rowOff>152687</xdr:rowOff>
    </xdr:from>
    <xdr:to>
      <xdr:col>11</xdr:col>
      <xdr:colOff>190500</xdr:colOff>
      <xdr:row>22</xdr:row>
      <xdr:rowOff>16096</xdr:rowOff>
    </xdr:to>
    <xdr:sp macro="" textlink="">
      <xdr:nvSpPr>
        <xdr:cNvPr id="55" name="四角形: 上の 2 つの角を切り取る 54">
          <a:extLst>
            <a:ext uri="{FF2B5EF4-FFF2-40B4-BE49-F238E27FC236}">
              <a16:creationId xmlns:a16="http://schemas.microsoft.com/office/drawing/2014/main" id="{07FADD96-FB1D-4A54-BA25-19C2B3BBDE2E}"/>
            </a:ext>
          </a:extLst>
        </xdr:cNvPr>
        <xdr:cNvSpPr/>
      </xdr:nvSpPr>
      <xdr:spPr>
        <a:xfrm>
          <a:off x="7126593" y="4277012"/>
          <a:ext cx="1798332" cy="377759"/>
        </a:xfrm>
        <a:prstGeom prst="snip2SameRect">
          <a:avLst>
            <a:gd name="adj1" fmla="val 0"/>
            <a:gd name="adj2" fmla="val 23612"/>
          </a:avLst>
        </a:prstGeom>
        <a:solidFill>
          <a:sysClr val="window" lastClr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 sz="1200">
            <a:solidFill>
              <a:srgbClr val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124386</xdr:colOff>
      <xdr:row>10</xdr:row>
      <xdr:rowOff>119342</xdr:rowOff>
    </xdr:from>
    <xdr:to>
      <xdr:col>7</xdr:col>
      <xdr:colOff>57576</xdr:colOff>
      <xdr:row>20</xdr:row>
      <xdr:rowOff>182799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186" y="251964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8</xdr:col>
      <xdr:colOff>683181</xdr:colOff>
      <xdr:row>1</xdr:row>
      <xdr:rowOff>92055</xdr:rowOff>
    </xdr:from>
    <xdr:to>
      <xdr:col>11</xdr:col>
      <xdr:colOff>146264</xdr:colOff>
      <xdr:row>27</xdr:row>
      <xdr:rowOff>66674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62E64DFD-41AD-09D6-B93C-588090A24BBC}"/>
            </a:ext>
          </a:extLst>
        </xdr:cNvPr>
        <xdr:cNvGrpSpPr/>
      </xdr:nvGrpSpPr>
      <xdr:grpSpPr>
        <a:xfrm>
          <a:off x="6179106" y="495915"/>
          <a:ext cx="1832903" cy="5760104"/>
          <a:chOff x="13360956" y="206355"/>
          <a:chExt cx="2044358" cy="5765819"/>
        </a:xfrm>
      </xdr:grpSpPr>
      <xdr:sp macro="" textlink="">
        <xdr:nvSpPr>
          <xdr:cNvPr id="6" name="フローチャート: 端子 5">
            <a:extLst>
              <a:ext uri="{FF2B5EF4-FFF2-40B4-BE49-F238E27FC236}">
                <a16:creationId xmlns:a16="http://schemas.microsoft.com/office/drawing/2014/main" id="{2F479812-6784-CE31-EA83-706A37BBB54D}"/>
              </a:ext>
            </a:extLst>
          </xdr:cNvPr>
          <xdr:cNvSpPr/>
        </xdr:nvSpPr>
        <xdr:spPr>
          <a:xfrm>
            <a:off x="13535841" y="206355"/>
            <a:ext cx="1376875" cy="377203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9" name="フローチャート: 端子 8">
            <a:extLst>
              <a:ext uri="{FF2B5EF4-FFF2-40B4-BE49-F238E27FC236}">
                <a16:creationId xmlns:a16="http://schemas.microsoft.com/office/drawing/2014/main" id="{434752DD-4446-BDAA-692B-1C3672BDB1A2}"/>
              </a:ext>
            </a:extLst>
          </xdr:cNvPr>
          <xdr:cNvSpPr/>
        </xdr:nvSpPr>
        <xdr:spPr>
          <a:xfrm>
            <a:off x="13534711" y="5591473"/>
            <a:ext cx="1379134" cy="380701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sp macro="" textlink="">
        <xdr:nvSpPr>
          <xdr:cNvPr id="10" name="フローチャート: 処理 9">
            <a:extLst>
              <a:ext uri="{FF2B5EF4-FFF2-40B4-BE49-F238E27FC236}">
                <a16:creationId xmlns:a16="http://schemas.microsoft.com/office/drawing/2014/main" id="{910948B2-586A-7D7E-C7C8-AC5AB21FCA68}"/>
              </a:ext>
            </a:extLst>
          </xdr:cNvPr>
          <xdr:cNvSpPr/>
        </xdr:nvSpPr>
        <xdr:spPr>
          <a:xfrm>
            <a:off x="13541797" y="1260429"/>
            <a:ext cx="1364962" cy="339772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24AA5A36-A07B-EC39-ACB4-5A17342E7012}"/>
              </a:ext>
            </a:extLst>
          </xdr:cNvPr>
          <xdr:cNvCxnSpPr>
            <a:cxnSpLocks/>
            <a:stCxn id="10" idx="2"/>
          </xdr:cNvCxnSpPr>
        </xdr:nvCxnSpPr>
        <xdr:spPr>
          <a:xfrm>
            <a:off x="14224278" y="1600201"/>
            <a:ext cx="0" cy="60724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9F41532-F52C-6CAE-55B7-24905EF33BA1}"/>
              </a:ext>
            </a:extLst>
          </xdr:cNvPr>
          <xdr:cNvCxnSpPr>
            <a:cxnSpLocks/>
            <a:stCxn id="51" idx="1"/>
            <a:endCxn id="35" idx="0"/>
          </xdr:cNvCxnSpPr>
        </xdr:nvCxnSpPr>
        <xdr:spPr>
          <a:xfrm>
            <a:off x="14224278" y="2400301"/>
            <a:ext cx="0" cy="31304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94ECEC8C-F7CF-2186-14DB-653BA66F2DB3}"/>
              </a:ext>
            </a:extLst>
          </xdr:cNvPr>
          <xdr:cNvCxnSpPr>
            <a:stCxn id="35" idx="2"/>
            <a:endCxn id="34" idx="1"/>
          </xdr:cNvCxnSpPr>
        </xdr:nvCxnSpPr>
        <xdr:spPr>
          <a:xfrm>
            <a:off x="14224278" y="3412420"/>
            <a:ext cx="0" cy="24245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20DF7094-2290-BC95-2245-C0AB8044AD4C}"/>
              </a:ext>
            </a:extLst>
          </xdr:cNvPr>
          <xdr:cNvCxnSpPr>
            <a:stCxn id="6" idx="2"/>
            <a:endCxn id="33" idx="1"/>
          </xdr:cNvCxnSpPr>
        </xdr:nvCxnSpPr>
        <xdr:spPr>
          <a:xfrm>
            <a:off x="14224279" y="583558"/>
            <a:ext cx="0" cy="15174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4BDF3E4C-B6ED-0F7B-1A0E-A4503AC30EAF}"/>
              </a:ext>
            </a:extLst>
          </xdr:cNvPr>
          <xdr:cNvCxnSpPr>
            <a:stCxn id="33" idx="4"/>
            <a:endCxn id="10" idx="0"/>
          </xdr:cNvCxnSpPr>
        </xdr:nvCxnSpPr>
        <xdr:spPr>
          <a:xfrm flipH="1">
            <a:off x="14224278" y="1085851"/>
            <a:ext cx="1" cy="17457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フローチャート: データ 32">
            <a:extLst>
              <a:ext uri="{FF2B5EF4-FFF2-40B4-BE49-F238E27FC236}">
                <a16:creationId xmlns:a16="http://schemas.microsoft.com/office/drawing/2014/main" id="{D73702DA-6817-B626-98C0-D1F657CFF5A4}"/>
              </a:ext>
            </a:extLst>
          </xdr:cNvPr>
          <xdr:cNvSpPr/>
        </xdr:nvSpPr>
        <xdr:spPr>
          <a:xfrm>
            <a:off x="13447991" y="735307"/>
            <a:ext cx="1552575" cy="350544"/>
          </a:xfrm>
          <a:prstGeom prst="flowChartInputOutput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M←</a:t>
            </a:r>
            <a:r>
              <a:rPr lang="ja-JP" altLang="en-US" sz="1200">
                <a:solidFill>
                  <a:srgbClr val="000000"/>
                </a:solidFill>
              </a:rPr>
              <a:t>入力値</a:t>
            </a:r>
          </a:p>
        </xdr:txBody>
      </xdr:sp>
      <xdr:sp macro="" textlink="">
        <xdr:nvSpPr>
          <xdr:cNvPr id="34" name="フローチャート: データ 33">
            <a:extLst>
              <a:ext uri="{FF2B5EF4-FFF2-40B4-BE49-F238E27FC236}">
                <a16:creationId xmlns:a16="http://schemas.microsoft.com/office/drawing/2014/main" id="{613EC604-A2D0-EBE0-8FEC-848F362D0669}"/>
              </a:ext>
            </a:extLst>
          </xdr:cNvPr>
          <xdr:cNvSpPr/>
        </xdr:nvSpPr>
        <xdr:spPr>
          <a:xfrm>
            <a:off x="13463622" y="3654873"/>
            <a:ext cx="1521312" cy="440118"/>
          </a:xfrm>
          <a:prstGeom prst="flowChartInputOutput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sp macro="" textlink="">
        <xdr:nvSpPr>
          <xdr:cNvPr id="35" name="フローチャート: 判断 34">
            <a:extLst>
              <a:ext uri="{FF2B5EF4-FFF2-40B4-BE49-F238E27FC236}">
                <a16:creationId xmlns:a16="http://schemas.microsoft.com/office/drawing/2014/main" id="{3E80BB01-1EEC-C844-60C3-BA483A58893A}"/>
              </a:ext>
            </a:extLst>
          </xdr:cNvPr>
          <xdr:cNvSpPr/>
        </xdr:nvSpPr>
        <xdr:spPr>
          <a:xfrm>
            <a:off x="13404691" y="2713350"/>
            <a:ext cx="1639174" cy="699070"/>
          </a:xfrm>
          <a:prstGeom prst="flowChartDecision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は</a:t>
            </a:r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で</a:t>
            </a:r>
            <a:br>
              <a:rPr lang="en-US" altLang="ja-JP" sz="1200">
                <a:solidFill>
                  <a:srgbClr val="000000"/>
                </a:solidFill>
              </a:rPr>
            </a:br>
            <a:r>
              <a:rPr lang="ja-JP" altLang="en-US" sz="1200">
                <a:solidFill>
                  <a:srgbClr val="000000"/>
                </a:solidFill>
              </a:rPr>
              <a:t>割り切れる</a:t>
            </a: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74AF6F00-313E-1904-42FB-507821EBC263}"/>
              </a:ext>
            </a:extLst>
          </xdr:cNvPr>
          <xdr:cNvSpPr txBox="1"/>
        </xdr:nvSpPr>
        <xdr:spPr>
          <a:xfrm>
            <a:off x="14222885" y="3395302"/>
            <a:ext cx="536875" cy="2793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D29565DA-5934-6637-4ABC-DA3D711151F8}"/>
              </a:ext>
            </a:extLst>
          </xdr:cNvPr>
          <xdr:cNvSpPr txBox="1"/>
        </xdr:nvSpPr>
        <xdr:spPr>
          <a:xfrm>
            <a:off x="15011295" y="2816905"/>
            <a:ext cx="394019" cy="1839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100"/>
              <a:t>いいえ</a:t>
            </a:r>
          </a:p>
        </xdr:txBody>
      </xdr: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FD8586C9-B54B-7284-56E5-082A2F109F86}"/>
              </a:ext>
            </a:extLst>
          </xdr:cNvPr>
          <xdr:cNvCxnSpPr>
            <a:stCxn id="34" idx="4"/>
            <a:endCxn id="9" idx="0"/>
          </xdr:cNvCxnSpPr>
        </xdr:nvCxnSpPr>
        <xdr:spPr>
          <a:xfrm>
            <a:off x="14224278" y="4094991"/>
            <a:ext cx="0" cy="1496482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フリーフォーム 68">
            <a:extLst>
              <a:ext uri="{FF2B5EF4-FFF2-40B4-BE49-F238E27FC236}">
                <a16:creationId xmlns:a16="http://schemas.microsoft.com/office/drawing/2014/main" id="{6134299D-9762-96FC-D023-5099E0377A33}"/>
              </a:ext>
            </a:extLst>
          </xdr:cNvPr>
          <xdr:cNvSpPr/>
        </xdr:nvSpPr>
        <xdr:spPr>
          <a:xfrm>
            <a:off x="14226687" y="3066927"/>
            <a:ext cx="1173039" cy="1165117"/>
          </a:xfrm>
          <a:custGeom>
            <a:avLst/>
            <a:gdLst>
              <a:gd name="connsiteX0" fmla="*/ 813288 w 1172307"/>
              <a:gd name="connsiteY0" fmla="*/ 0 h 1179635"/>
              <a:gd name="connsiteX1" fmla="*/ 1172307 w 1172307"/>
              <a:gd name="connsiteY1" fmla="*/ 0 h 1179635"/>
              <a:gd name="connsiteX2" fmla="*/ 1172307 w 1172307"/>
              <a:gd name="connsiteY2" fmla="*/ 1179635 h 1179635"/>
              <a:gd name="connsiteX3" fmla="*/ 0 w 1172307"/>
              <a:gd name="connsiteY3" fmla="*/ 1179635 h 11796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72307" h="1179635">
                <a:moveTo>
                  <a:pt x="813288" y="0"/>
                </a:moveTo>
                <a:lnTo>
                  <a:pt x="1172307" y="0"/>
                </a:lnTo>
                <a:lnTo>
                  <a:pt x="1172307" y="1179635"/>
                </a:lnTo>
                <a:lnTo>
                  <a:pt x="0" y="1179635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" name="四角形: 上の 2 つの角を切り取る 50">
            <a:extLst>
              <a:ext uri="{FF2B5EF4-FFF2-40B4-BE49-F238E27FC236}">
                <a16:creationId xmlns:a16="http://schemas.microsoft.com/office/drawing/2014/main" id="{79AF3FCC-3D4A-1BE7-51FE-93433EF9EECC}"/>
              </a:ext>
            </a:extLst>
          </xdr:cNvPr>
          <xdr:cNvSpPr/>
        </xdr:nvSpPr>
        <xdr:spPr>
          <a:xfrm>
            <a:off x="13360956" y="1717629"/>
            <a:ext cx="1726644" cy="682672"/>
          </a:xfrm>
          <a:prstGeom prst="snip2SameRect">
            <a:avLst>
              <a:gd name="adj1" fmla="val 23643"/>
              <a:gd name="adj2" fmla="val 0"/>
            </a:avLst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none" bIns="18000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以下の条件式を</a:t>
            </a:r>
          </a:p>
          <a:p>
            <a:pPr algn="ctr"/>
            <a:r>
              <a:rPr lang="ja-JP" altLang="en-US" sz="1200">
                <a:solidFill>
                  <a:srgbClr val="000000"/>
                </a:solidFill>
              </a:rPr>
              <a:t>満たす間繰り返し</a:t>
            </a:r>
            <a:endParaRPr lang="en-US" altLang="ja-JP" sz="1200">
              <a:solidFill>
                <a:srgbClr val="000000"/>
              </a:solidFill>
            </a:endParaRPr>
          </a:p>
          <a:p>
            <a:pPr algn="ctr"/>
            <a:r>
              <a:rPr lang="en-US" altLang="ja-JP" sz="1200">
                <a:solidFill>
                  <a:srgbClr val="000000"/>
                </a:solidFill>
              </a:rPr>
              <a:t>K≦M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53" name="四角形: 上の 2 つの角を切り取る 52">
            <a:extLst>
              <a:ext uri="{FF2B5EF4-FFF2-40B4-BE49-F238E27FC236}">
                <a16:creationId xmlns:a16="http://schemas.microsoft.com/office/drawing/2014/main" id="{13BB2C00-A237-1F4A-417E-7EF3D6A0F299}"/>
              </a:ext>
            </a:extLst>
          </xdr:cNvPr>
          <xdr:cNvSpPr/>
        </xdr:nvSpPr>
        <xdr:spPr>
          <a:xfrm>
            <a:off x="13360956" y="5029200"/>
            <a:ext cx="1726644" cy="389311"/>
          </a:xfrm>
          <a:prstGeom prst="snip2SameRect">
            <a:avLst>
              <a:gd name="adj1" fmla="val 0"/>
              <a:gd name="adj2" fmla="val 36699"/>
            </a:avLst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40" name="フローチャート: 処理 39">
            <a:extLst>
              <a:ext uri="{FF2B5EF4-FFF2-40B4-BE49-F238E27FC236}">
                <a16:creationId xmlns:a16="http://schemas.microsoft.com/office/drawing/2014/main" id="{E61EA4B1-7B70-EECA-3F27-C4C051CAFC2F}"/>
              </a:ext>
            </a:extLst>
          </xdr:cNvPr>
          <xdr:cNvSpPr/>
        </xdr:nvSpPr>
        <xdr:spPr>
          <a:xfrm>
            <a:off x="13541797" y="4395036"/>
            <a:ext cx="1364962" cy="490075"/>
          </a:xfrm>
          <a:prstGeom prst="flowChartProcess">
            <a:avLst/>
          </a:prstGeom>
          <a:solidFill>
            <a:sysClr val="window" lastClr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K+1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66" name="円/楕円 70">
            <a:extLst>
              <a:ext uri="{FF2B5EF4-FFF2-40B4-BE49-F238E27FC236}">
                <a16:creationId xmlns:a16="http://schemas.microsoft.com/office/drawing/2014/main" id="{FBC9F24B-3181-4906-A7B9-8F3999F11589}"/>
              </a:ext>
            </a:extLst>
          </xdr:cNvPr>
          <xdr:cNvSpPr/>
        </xdr:nvSpPr>
        <xdr:spPr>
          <a:xfrm>
            <a:off x="14144625" y="2476500"/>
            <a:ext cx="152400" cy="152400"/>
          </a:xfrm>
          <a:prstGeom prst="ellips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10086</xdr:colOff>
      <xdr:row>5</xdr:row>
      <xdr:rowOff>128867</xdr:rowOff>
    </xdr:from>
    <xdr:to>
      <xdr:col>7</xdr:col>
      <xdr:colOff>426</xdr:colOff>
      <xdr:row>15</xdr:row>
      <xdr:rowOff>192324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7486" y="135759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8</xdr:col>
      <xdr:colOff>93108</xdr:colOff>
      <xdr:row>3</xdr:row>
      <xdr:rowOff>88245</xdr:rowOff>
    </xdr:from>
    <xdr:to>
      <xdr:col>10</xdr:col>
      <xdr:colOff>1002030</xdr:colOff>
      <xdr:row>28</xdr:row>
      <xdr:rowOff>80009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CE895BFD-4F98-F795-6D7A-9781060FFA33}"/>
            </a:ext>
          </a:extLst>
        </xdr:cNvPr>
        <xdr:cNvGrpSpPr/>
      </xdr:nvGrpSpPr>
      <xdr:grpSpPr>
        <a:xfrm>
          <a:off x="5649993" y="835005"/>
          <a:ext cx="1966197" cy="5607704"/>
          <a:chOff x="5646183" y="827385"/>
          <a:chExt cx="1962387" cy="5615324"/>
        </a:xfrm>
      </xdr:grpSpPr>
      <xdr:sp macro="" textlink="">
        <xdr:nvSpPr>
          <xdr:cNvPr id="4" name="フローチャート: 端子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6104385" y="827385"/>
            <a:ext cx="1250963" cy="370509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5" name="フローチャート: 端子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6107173" y="6095416"/>
            <a:ext cx="1245386" cy="347293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CxnSpPr>
            <a:cxnSpLocks/>
            <a:endCxn id="12" idx="3"/>
          </xdr:cNvCxnSpPr>
        </xdr:nvCxnSpPr>
        <xdr:spPr>
          <a:xfrm flipH="1">
            <a:off x="6733531" y="1674496"/>
            <a:ext cx="0" cy="6008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CxnSpPr>
            <a:endCxn id="19" idx="0"/>
          </xdr:cNvCxnSpPr>
        </xdr:nvCxnSpPr>
        <xdr:spPr>
          <a:xfrm flipH="1">
            <a:off x="6745106" y="2506841"/>
            <a:ext cx="0" cy="47553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フリーフォーム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 flipH="1" flipV="1">
            <a:off x="5685048" y="3294180"/>
            <a:ext cx="1058652" cy="896820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2" name="四角形: 上の 2 つの角を切り取る 11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SpPr/>
        </xdr:nvSpPr>
        <xdr:spPr>
          <a:xfrm>
            <a:off x="5866112" y="2269668"/>
            <a:ext cx="1742458" cy="542113"/>
          </a:xfrm>
          <a:prstGeom prst="snip2SameRect">
            <a:avLst>
              <a:gd name="adj1" fmla="val 28801"/>
              <a:gd name="adj2" fmla="val 0"/>
            </a:avLst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none" lIns="0" tIns="0" rIns="0" bIns="14400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を</a:t>
            </a:r>
            <a:r>
              <a:rPr lang="en-US" altLang="ja-JP" sz="1200">
                <a:solidFill>
                  <a:srgbClr val="000000"/>
                </a:solidFill>
              </a:rPr>
              <a:t>2</a:t>
            </a:r>
            <a:r>
              <a:rPr lang="ja-JP" altLang="en-US" sz="1200">
                <a:solidFill>
                  <a:srgbClr val="000000"/>
                </a:solidFill>
              </a:rPr>
              <a:t>から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r>
              <a:rPr lang="ja-JP" altLang="en-US" sz="1200">
                <a:solidFill>
                  <a:srgbClr val="000000"/>
                </a:solidFill>
              </a:rPr>
              <a:t>ずつ増やし</a:t>
            </a:r>
            <a:endParaRPr lang="en-US" altLang="ja-JP" sz="1200">
              <a:solidFill>
                <a:srgbClr val="000000"/>
              </a:solidFill>
            </a:endParaRPr>
          </a:p>
          <a:p>
            <a:pPr algn="ctr"/>
            <a:r>
              <a:rPr lang="ja-JP" altLang="en-US" sz="1200">
                <a:solidFill>
                  <a:srgbClr val="000000"/>
                </a:solidFill>
              </a:rPr>
              <a:t>ながら</a:t>
            </a:r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未満まで繰り返し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D00-00000D000000}"/>
              </a:ext>
            </a:extLst>
          </xdr:cNvPr>
          <xdr:cNvSpPr txBox="1"/>
        </xdr:nvSpPr>
        <xdr:spPr>
          <a:xfrm>
            <a:off x="6820585" y="5204097"/>
            <a:ext cx="474121" cy="2815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CxnSpPr>
            <a:stCxn id="4" idx="2"/>
            <a:endCxn id="17" idx="1"/>
          </xdr:cNvCxnSpPr>
        </xdr:nvCxnSpPr>
        <xdr:spPr>
          <a:xfrm>
            <a:off x="6730819" y="1197894"/>
            <a:ext cx="0" cy="8444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D00-000010000000}"/>
              </a:ext>
            </a:extLst>
          </xdr:cNvPr>
          <xdr:cNvCxnSpPr>
            <a:cxnSpLocks/>
            <a:stCxn id="17" idx="4"/>
          </xdr:cNvCxnSpPr>
        </xdr:nvCxnSpPr>
        <xdr:spPr>
          <a:xfrm flipH="1">
            <a:off x="6730818" y="1647826"/>
            <a:ext cx="1" cy="113662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フローチャート: データ 16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/>
        </xdr:nvSpPr>
        <xdr:spPr>
          <a:xfrm>
            <a:off x="6032553" y="1282342"/>
            <a:ext cx="1394627" cy="365484"/>
          </a:xfrm>
          <a:prstGeom prst="flowChartInputOutput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M←</a:t>
            </a:r>
            <a:r>
              <a:rPr lang="ja-JP" altLang="en-US" sz="1200">
                <a:solidFill>
                  <a:srgbClr val="000000"/>
                </a:solidFill>
              </a:rPr>
              <a:t>入力値</a:t>
            </a:r>
          </a:p>
        </xdr:txBody>
      </xdr:sp>
      <xdr:sp macro="" textlink="">
        <xdr:nvSpPr>
          <xdr:cNvPr id="19" name="フローチャート: 判断 18"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/>
        </xdr:nvSpPr>
        <xdr:spPr>
          <a:xfrm>
            <a:off x="5993392" y="2982377"/>
            <a:ext cx="1472947" cy="637123"/>
          </a:xfrm>
          <a:prstGeom prst="flowChartDecision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は</a:t>
            </a:r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で</a:t>
            </a:r>
            <a:br>
              <a:rPr lang="en-US" altLang="ja-JP" sz="1200">
                <a:solidFill>
                  <a:srgbClr val="000000"/>
                </a:solidFill>
              </a:rPr>
            </a:br>
            <a:r>
              <a:rPr lang="ja-JP" altLang="en-US" sz="1200">
                <a:solidFill>
                  <a:srgbClr val="000000"/>
                </a:solidFill>
              </a:rPr>
              <a:t>割り切れる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 txBox="1"/>
        </xdr:nvSpPr>
        <xdr:spPr>
          <a:xfrm>
            <a:off x="6746703" y="3535931"/>
            <a:ext cx="493171" cy="2777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SpPr txBox="1"/>
        </xdr:nvSpPr>
        <xdr:spPr>
          <a:xfrm>
            <a:off x="5646183" y="3104650"/>
            <a:ext cx="348732" cy="1549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100"/>
              <a:t>いいえ</a:t>
            </a:r>
          </a:p>
        </xdr:txBody>
      </xdr: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D00-00001D000000}"/>
              </a:ext>
            </a:extLst>
          </xdr:cNvPr>
          <xdr:cNvCxnSpPr>
            <a:stCxn id="19" idx="2"/>
            <a:endCxn id="5" idx="0"/>
          </xdr:cNvCxnSpPr>
        </xdr:nvCxnSpPr>
        <xdr:spPr>
          <a:xfrm>
            <a:off x="6741296" y="3619500"/>
            <a:ext cx="0" cy="245496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" name="フローチャート: 処理 45">
            <a:extLst>
              <a:ext uri="{FF2B5EF4-FFF2-40B4-BE49-F238E27FC236}">
                <a16:creationId xmlns:a16="http://schemas.microsoft.com/office/drawing/2014/main" id="{261AD19A-B2BB-D1A5-FEBC-8EBACCF895E5}"/>
              </a:ext>
            </a:extLst>
          </xdr:cNvPr>
          <xdr:cNvSpPr/>
        </xdr:nvSpPr>
        <xdr:spPr>
          <a:xfrm>
            <a:off x="6107866" y="1793873"/>
            <a:ext cx="1245904" cy="303533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flg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True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48" name="フローチャート: 処理 47">
            <a:extLst>
              <a:ext uri="{FF2B5EF4-FFF2-40B4-BE49-F238E27FC236}">
                <a16:creationId xmlns:a16="http://schemas.microsoft.com/office/drawing/2014/main" id="{90ADFDFA-9012-4F6F-8E2A-D519C4A26281}"/>
              </a:ext>
            </a:extLst>
          </xdr:cNvPr>
          <xdr:cNvSpPr/>
        </xdr:nvSpPr>
        <xdr:spPr>
          <a:xfrm>
            <a:off x="6121201" y="3775073"/>
            <a:ext cx="1228759" cy="320678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flg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False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55" name="四角形: 上の 2 つの角を切り取る 54">
            <a:extLst>
              <a:ext uri="{FF2B5EF4-FFF2-40B4-BE49-F238E27FC236}">
                <a16:creationId xmlns:a16="http://schemas.microsoft.com/office/drawing/2014/main" id="{50D61F4F-2025-6812-D44D-DB80A34CA6DB}"/>
              </a:ext>
            </a:extLst>
          </xdr:cNvPr>
          <xdr:cNvSpPr/>
        </xdr:nvSpPr>
        <xdr:spPr>
          <a:xfrm>
            <a:off x="5835514" y="4289131"/>
            <a:ext cx="1744216" cy="338115"/>
          </a:xfrm>
          <a:prstGeom prst="snip2SameRect">
            <a:avLst>
              <a:gd name="adj1" fmla="val 0"/>
              <a:gd name="adj2" fmla="val 37123"/>
            </a:avLst>
          </a:prstGeom>
          <a:solidFill>
            <a:sysClr val="window" lastClr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8" name="フローチャート: データ 17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SpPr/>
        </xdr:nvSpPr>
        <xdr:spPr>
          <a:xfrm>
            <a:off x="6066507" y="5478780"/>
            <a:ext cx="1366352" cy="407150"/>
          </a:xfrm>
          <a:prstGeom prst="flowChartInputOutput">
            <a:avLst/>
          </a:prstGeom>
          <a:solidFill>
            <a:sysClr val="window" lastClr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sp macro="" textlink="">
        <xdr:nvSpPr>
          <xdr:cNvPr id="66" name="フリーフォーム 9">
            <a:extLst>
              <a:ext uri="{FF2B5EF4-FFF2-40B4-BE49-F238E27FC236}">
                <a16:creationId xmlns:a16="http://schemas.microsoft.com/office/drawing/2014/main" id="{6C4AA044-CC7E-729D-4BD2-007FCF0BF995}"/>
              </a:ext>
            </a:extLst>
          </xdr:cNvPr>
          <xdr:cNvSpPr/>
        </xdr:nvSpPr>
        <xdr:spPr>
          <a:xfrm flipH="1" flipV="1">
            <a:off x="5725053" y="5048684"/>
            <a:ext cx="1035792" cy="929206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62" name="フローチャート: 判断 61">
            <a:extLst>
              <a:ext uri="{FF2B5EF4-FFF2-40B4-BE49-F238E27FC236}">
                <a16:creationId xmlns:a16="http://schemas.microsoft.com/office/drawing/2014/main" id="{33394905-5E7E-4B85-FC88-9A6DEEC94A20}"/>
              </a:ext>
            </a:extLst>
          </xdr:cNvPr>
          <xdr:cNvSpPr/>
        </xdr:nvSpPr>
        <xdr:spPr>
          <a:xfrm>
            <a:off x="5992387" y="4726775"/>
            <a:ext cx="1476264" cy="635434"/>
          </a:xfrm>
          <a:prstGeom prst="flowChartDecision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flg</a:t>
            </a:r>
            <a:r>
              <a:rPr lang="ja-JP" altLang="en-US" sz="1200">
                <a:solidFill>
                  <a:srgbClr val="000000"/>
                </a:solidFill>
              </a:rPr>
              <a:t>＝</a:t>
            </a:r>
            <a:r>
              <a:rPr lang="en-US" altLang="ja-JP" sz="1200">
                <a:solidFill>
                  <a:srgbClr val="000000"/>
                </a:solidFill>
              </a:rPr>
              <a:t>True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E7F6DA37-36F0-E97C-02D7-31CFE758465F}"/>
              </a:ext>
            </a:extLst>
          </xdr:cNvPr>
          <xdr:cNvSpPr txBox="1"/>
        </xdr:nvSpPr>
        <xdr:spPr>
          <a:xfrm>
            <a:off x="5649993" y="4857250"/>
            <a:ext cx="341112" cy="1911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100"/>
              <a:t>いいえ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467286</xdr:colOff>
      <xdr:row>5</xdr:row>
      <xdr:rowOff>176492</xdr:rowOff>
    </xdr:from>
    <xdr:to>
      <xdr:col>6</xdr:col>
      <xdr:colOff>396666</xdr:colOff>
      <xdr:row>16</xdr:row>
      <xdr:rowOff>1824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886" y="140521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8</xdr:col>
      <xdr:colOff>379095</xdr:colOff>
      <xdr:row>1</xdr:row>
      <xdr:rowOff>114915</xdr:rowOff>
    </xdr:from>
    <xdr:to>
      <xdr:col>11</xdr:col>
      <xdr:colOff>167948</xdr:colOff>
      <xdr:row>31</xdr:row>
      <xdr:rowOff>22859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D4033E64-80F2-444E-3F6C-DB73C15D9F2F}"/>
            </a:ext>
          </a:extLst>
        </xdr:cNvPr>
        <xdr:cNvGrpSpPr/>
      </xdr:nvGrpSpPr>
      <xdr:grpSpPr>
        <a:xfrm>
          <a:off x="5932170" y="514965"/>
          <a:ext cx="2107238" cy="6381134"/>
          <a:chOff x="5932170" y="514965"/>
          <a:chExt cx="2103428" cy="6384944"/>
        </a:xfrm>
      </xdr:grpSpPr>
      <xdr:sp macro="" textlink="">
        <xdr:nvSpPr>
          <xdr:cNvPr id="24" name="フローチャート: 端子 23">
            <a:extLst>
              <a:ext uri="{FF2B5EF4-FFF2-40B4-BE49-F238E27FC236}">
                <a16:creationId xmlns:a16="http://schemas.microsoft.com/office/drawing/2014/main" id="{3842ADB9-3342-CE20-FBF0-B5FDE2E34F64}"/>
              </a:ext>
            </a:extLst>
          </xdr:cNvPr>
          <xdr:cNvSpPr/>
        </xdr:nvSpPr>
        <xdr:spPr>
          <a:xfrm>
            <a:off x="6389231" y="514965"/>
            <a:ext cx="1265869" cy="367598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25" name="フローチャート: 端子 24">
            <a:extLst>
              <a:ext uri="{FF2B5EF4-FFF2-40B4-BE49-F238E27FC236}">
                <a16:creationId xmlns:a16="http://schemas.microsoft.com/office/drawing/2014/main" id="{2D2D53B4-14E4-2462-CA3B-7DDF15B6FBE7}"/>
              </a:ext>
            </a:extLst>
          </xdr:cNvPr>
          <xdr:cNvSpPr/>
        </xdr:nvSpPr>
        <xdr:spPr>
          <a:xfrm>
            <a:off x="6388225" y="6549749"/>
            <a:ext cx="1271690" cy="350160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83782D96-21EA-977D-B2F4-82D688CEC2F7}"/>
              </a:ext>
            </a:extLst>
          </xdr:cNvPr>
          <xdr:cNvCxnSpPr>
            <a:cxnSpLocks/>
            <a:endCxn id="29" idx="3"/>
          </xdr:cNvCxnSpPr>
        </xdr:nvCxnSpPr>
        <xdr:spPr>
          <a:xfrm flipH="1">
            <a:off x="7025851" y="1902702"/>
            <a:ext cx="0" cy="59925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C084972F-156F-26A7-F80D-F91C09D9B00B}"/>
              </a:ext>
            </a:extLst>
          </xdr:cNvPr>
          <xdr:cNvCxnSpPr>
            <a:endCxn id="35" idx="0"/>
          </xdr:cNvCxnSpPr>
        </xdr:nvCxnSpPr>
        <xdr:spPr>
          <a:xfrm flipH="1">
            <a:off x="7009782" y="2698498"/>
            <a:ext cx="35332" cy="47615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フリーフォーム 9">
            <a:extLst>
              <a:ext uri="{FF2B5EF4-FFF2-40B4-BE49-F238E27FC236}">
                <a16:creationId xmlns:a16="http://schemas.microsoft.com/office/drawing/2014/main" id="{47DE72B5-925C-19CB-7E20-40A70860EC05}"/>
              </a:ext>
            </a:extLst>
          </xdr:cNvPr>
          <xdr:cNvSpPr/>
        </xdr:nvSpPr>
        <xdr:spPr>
          <a:xfrm flipH="1" flipV="1">
            <a:off x="5971261" y="3489415"/>
            <a:ext cx="1074343" cy="882956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29" name="四角形: 上の 2 つの角を切り取る 28">
            <a:extLst>
              <a:ext uri="{FF2B5EF4-FFF2-40B4-BE49-F238E27FC236}">
                <a16:creationId xmlns:a16="http://schemas.microsoft.com/office/drawing/2014/main" id="{DE1E13C7-207A-6FE8-1E70-044C43398E97}"/>
              </a:ext>
            </a:extLst>
          </xdr:cNvPr>
          <xdr:cNvSpPr/>
        </xdr:nvSpPr>
        <xdr:spPr>
          <a:xfrm>
            <a:off x="6149570" y="2494354"/>
            <a:ext cx="1756417" cy="544452"/>
          </a:xfrm>
          <a:prstGeom prst="snip2SameRect">
            <a:avLst>
              <a:gd name="adj1" fmla="val 28801"/>
              <a:gd name="adj2" fmla="val 0"/>
            </a:avLst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none" lIns="0" tIns="0" rIns="0" bIns="14400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を</a:t>
            </a:r>
            <a:r>
              <a:rPr lang="en-US" altLang="ja-JP" sz="1200">
                <a:solidFill>
                  <a:srgbClr val="000000"/>
                </a:solidFill>
              </a:rPr>
              <a:t>2</a:t>
            </a:r>
            <a:r>
              <a:rPr lang="ja-JP" altLang="en-US" sz="1200">
                <a:solidFill>
                  <a:srgbClr val="000000"/>
                </a:solidFill>
              </a:rPr>
              <a:t>から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r>
              <a:rPr lang="ja-JP" altLang="en-US" sz="1200">
                <a:solidFill>
                  <a:srgbClr val="000000"/>
                </a:solidFill>
              </a:rPr>
              <a:t>ずつ増やし</a:t>
            </a:r>
            <a:endParaRPr lang="en-US" altLang="ja-JP" sz="1200">
              <a:solidFill>
                <a:srgbClr val="000000"/>
              </a:solidFill>
            </a:endParaRPr>
          </a:p>
          <a:p>
            <a:pPr algn="ctr"/>
            <a:r>
              <a:rPr lang="ja-JP" altLang="en-US" sz="1200">
                <a:solidFill>
                  <a:srgbClr val="000000"/>
                </a:solidFill>
              </a:rPr>
              <a:t>ながら</a:t>
            </a:r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未満まで繰り返し</a:t>
            </a: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1A23E6C7-CAD0-5D64-37BF-974657FBF8BB}"/>
              </a:ext>
            </a:extLst>
          </xdr:cNvPr>
          <xdr:cNvSpPr txBox="1"/>
        </xdr:nvSpPr>
        <xdr:spPr>
          <a:xfrm>
            <a:off x="7121032" y="5296994"/>
            <a:ext cx="459738" cy="2883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79B51E0C-DA44-E2C1-5778-5C1366FD60E1}"/>
              </a:ext>
            </a:extLst>
          </xdr:cNvPr>
          <xdr:cNvCxnSpPr>
            <a:stCxn id="24" idx="2"/>
            <a:endCxn id="33" idx="1"/>
          </xdr:cNvCxnSpPr>
        </xdr:nvCxnSpPr>
        <xdr:spPr>
          <a:xfrm>
            <a:off x="7021219" y="882563"/>
            <a:ext cx="0" cy="8612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F6FF5230-65D5-4AC6-25A5-4DB8E0489C3B}"/>
              </a:ext>
            </a:extLst>
          </xdr:cNvPr>
          <xdr:cNvCxnSpPr>
            <a:cxnSpLocks/>
            <a:stCxn id="33" idx="4"/>
          </xdr:cNvCxnSpPr>
        </xdr:nvCxnSpPr>
        <xdr:spPr>
          <a:xfrm flipH="1">
            <a:off x="7021217" y="1333179"/>
            <a:ext cx="1" cy="11335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フローチャート: データ 32">
            <a:extLst>
              <a:ext uri="{FF2B5EF4-FFF2-40B4-BE49-F238E27FC236}">
                <a16:creationId xmlns:a16="http://schemas.microsoft.com/office/drawing/2014/main" id="{18A8953C-A5CB-3C68-962C-8F5079AF1EEE}"/>
              </a:ext>
            </a:extLst>
          </xdr:cNvPr>
          <xdr:cNvSpPr/>
        </xdr:nvSpPr>
        <xdr:spPr>
          <a:xfrm>
            <a:off x="6316980" y="968687"/>
            <a:ext cx="1408465" cy="364492"/>
          </a:xfrm>
          <a:prstGeom prst="flowChartInputOutput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T←</a:t>
            </a:r>
            <a:r>
              <a:rPr lang="ja-JP" altLang="en-US" sz="1200">
                <a:solidFill>
                  <a:srgbClr val="000000"/>
                </a:solidFill>
              </a:rPr>
              <a:t>入力値</a:t>
            </a:r>
          </a:p>
        </xdr:txBody>
      </xdr:sp>
      <xdr:sp macro="" textlink="">
        <xdr:nvSpPr>
          <xdr:cNvPr id="35" name="フローチャート: 判断 34">
            <a:extLst>
              <a:ext uri="{FF2B5EF4-FFF2-40B4-BE49-F238E27FC236}">
                <a16:creationId xmlns:a16="http://schemas.microsoft.com/office/drawing/2014/main" id="{388835DF-048C-C24D-B82F-20AECD441F49}"/>
              </a:ext>
            </a:extLst>
          </xdr:cNvPr>
          <xdr:cNvSpPr/>
        </xdr:nvSpPr>
        <xdr:spPr>
          <a:xfrm>
            <a:off x="6144293" y="3174648"/>
            <a:ext cx="1761458" cy="623964"/>
          </a:xfrm>
          <a:prstGeom prst="flowChartDecision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は</a:t>
            </a:r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で</a:t>
            </a:r>
            <a:br>
              <a:rPr lang="en-US" altLang="ja-JP" sz="1200">
                <a:solidFill>
                  <a:srgbClr val="000000"/>
                </a:solidFill>
              </a:rPr>
            </a:br>
            <a:r>
              <a:rPr lang="ja-JP" altLang="en-US" sz="1200">
                <a:solidFill>
                  <a:srgbClr val="000000"/>
                </a:solidFill>
              </a:rPr>
              <a:t>割り切れる</a:t>
            </a: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92302E0B-CD45-6C12-DB19-869C757ADDB2}"/>
              </a:ext>
            </a:extLst>
          </xdr:cNvPr>
          <xdr:cNvSpPr txBox="1"/>
        </xdr:nvSpPr>
        <xdr:spPr>
          <a:xfrm>
            <a:off x="7044815" y="3722890"/>
            <a:ext cx="496043" cy="2769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E6714F15-0AAA-0A39-394A-ED09AA2BF0C3}"/>
              </a:ext>
            </a:extLst>
          </xdr:cNvPr>
          <xdr:cNvSpPr txBox="1"/>
        </xdr:nvSpPr>
        <xdr:spPr>
          <a:xfrm>
            <a:off x="5932170" y="3285159"/>
            <a:ext cx="343143" cy="1621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100"/>
              <a:t>いいえ</a:t>
            </a:r>
          </a:p>
        </xdr:txBody>
      </xdr: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6961360-61C0-A5F9-B9AF-2FFAC0028525}"/>
              </a:ext>
            </a:extLst>
          </xdr:cNvPr>
          <xdr:cNvCxnSpPr>
            <a:stCxn id="35" idx="2"/>
            <a:endCxn id="25" idx="0"/>
          </xdr:cNvCxnSpPr>
        </xdr:nvCxnSpPr>
        <xdr:spPr>
          <a:xfrm flipH="1">
            <a:off x="7022165" y="3800517"/>
            <a:ext cx="952" cy="2753042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フローチャート: 処理 38">
            <a:extLst>
              <a:ext uri="{FF2B5EF4-FFF2-40B4-BE49-F238E27FC236}">
                <a16:creationId xmlns:a16="http://schemas.microsoft.com/office/drawing/2014/main" id="{95863B0E-F820-40C4-8505-C76722882F28}"/>
              </a:ext>
            </a:extLst>
          </xdr:cNvPr>
          <xdr:cNvSpPr/>
        </xdr:nvSpPr>
        <xdr:spPr>
          <a:xfrm>
            <a:off x="6392732" y="2059855"/>
            <a:ext cx="1266496" cy="314139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flg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True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40" name="フローチャート: 処理 39">
            <a:extLst>
              <a:ext uri="{FF2B5EF4-FFF2-40B4-BE49-F238E27FC236}">
                <a16:creationId xmlns:a16="http://schemas.microsoft.com/office/drawing/2014/main" id="{AE08F4ED-D231-9970-E356-0474920F9DC2}"/>
              </a:ext>
            </a:extLst>
          </xdr:cNvPr>
          <xdr:cNvSpPr/>
        </xdr:nvSpPr>
        <xdr:spPr>
          <a:xfrm>
            <a:off x="6409955" y="3961383"/>
            <a:ext cx="1245441" cy="321713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flg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False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41" name="四角形: 上の 2 つの角を切り取る 40">
            <a:extLst>
              <a:ext uri="{FF2B5EF4-FFF2-40B4-BE49-F238E27FC236}">
                <a16:creationId xmlns:a16="http://schemas.microsoft.com/office/drawing/2014/main" id="{8C39C025-CE79-2168-AB72-274CB7269143}"/>
              </a:ext>
            </a:extLst>
          </xdr:cNvPr>
          <xdr:cNvSpPr/>
        </xdr:nvSpPr>
        <xdr:spPr>
          <a:xfrm>
            <a:off x="6122604" y="4483571"/>
            <a:ext cx="1765805" cy="333387"/>
          </a:xfrm>
          <a:prstGeom prst="snip2SameRect">
            <a:avLst>
              <a:gd name="adj1" fmla="val 0"/>
              <a:gd name="adj2" fmla="val 37123"/>
            </a:avLst>
          </a:prstGeom>
          <a:solidFill>
            <a:sysClr val="window" lastClr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42" name="フローチャート: データ 41">
            <a:extLst>
              <a:ext uri="{FF2B5EF4-FFF2-40B4-BE49-F238E27FC236}">
                <a16:creationId xmlns:a16="http://schemas.microsoft.com/office/drawing/2014/main" id="{19384C4C-3A77-56F2-0F10-036895D69B75}"/>
              </a:ext>
            </a:extLst>
          </xdr:cNvPr>
          <xdr:cNvSpPr/>
        </xdr:nvSpPr>
        <xdr:spPr>
          <a:xfrm>
            <a:off x="6351132" y="5532831"/>
            <a:ext cx="1381930" cy="342189"/>
          </a:xfrm>
          <a:prstGeom prst="flowChartInputOutput">
            <a:avLst/>
          </a:prstGeom>
          <a:solidFill>
            <a:sysClr val="window" lastClr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sp macro="" textlink="">
        <xdr:nvSpPr>
          <xdr:cNvPr id="43" name="フリーフォーム 9">
            <a:extLst>
              <a:ext uri="{FF2B5EF4-FFF2-40B4-BE49-F238E27FC236}">
                <a16:creationId xmlns:a16="http://schemas.microsoft.com/office/drawing/2014/main" id="{0E40444C-CD8C-2928-AD9A-D99B47475D3C}"/>
              </a:ext>
            </a:extLst>
          </xdr:cNvPr>
          <xdr:cNvSpPr/>
        </xdr:nvSpPr>
        <xdr:spPr>
          <a:xfrm flipH="1" flipV="1">
            <a:off x="6011497" y="5162956"/>
            <a:ext cx="1034205" cy="837794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44" name="フローチャート: 判断 43">
            <a:extLst>
              <a:ext uri="{FF2B5EF4-FFF2-40B4-BE49-F238E27FC236}">
                <a16:creationId xmlns:a16="http://schemas.microsoft.com/office/drawing/2014/main" id="{34D72198-82E7-4FDE-D5E6-1C91D3E3C3E0}"/>
              </a:ext>
            </a:extLst>
          </xdr:cNvPr>
          <xdr:cNvSpPr/>
        </xdr:nvSpPr>
        <xdr:spPr>
          <a:xfrm>
            <a:off x="6276580" y="4921932"/>
            <a:ext cx="1492483" cy="478743"/>
          </a:xfrm>
          <a:prstGeom prst="flowChartDecision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flg</a:t>
            </a:r>
            <a:r>
              <a:rPr lang="ja-JP" altLang="en-US" sz="1200">
                <a:solidFill>
                  <a:srgbClr val="000000"/>
                </a:solidFill>
              </a:rPr>
              <a:t>＝</a:t>
            </a:r>
            <a:r>
              <a:rPr lang="en-US" altLang="ja-JP" sz="1200">
                <a:solidFill>
                  <a:srgbClr val="000000"/>
                </a:solidFill>
              </a:rPr>
              <a:t>True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F45ACB27-9A20-2181-6D41-706C5C654DE9}"/>
              </a:ext>
            </a:extLst>
          </xdr:cNvPr>
          <xdr:cNvSpPr txBox="1"/>
        </xdr:nvSpPr>
        <xdr:spPr>
          <a:xfrm>
            <a:off x="5936002" y="4956803"/>
            <a:ext cx="339289" cy="1982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100"/>
              <a:t>いいえ</a:t>
            </a:r>
          </a:p>
        </xdr:txBody>
      </xdr:sp>
      <xdr:sp macro="" textlink="">
        <xdr:nvSpPr>
          <xdr:cNvPr id="53" name="四角形: 上の 2 つの角を切り取る 52">
            <a:extLst>
              <a:ext uri="{FF2B5EF4-FFF2-40B4-BE49-F238E27FC236}">
                <a16:creationId xmlns:a16="http://schemas.microsoft.com/office/drawing/2014/main" id="{B516566B-8D17-26DA-CD53-7184A0898B38}"/>
              </a:ext>
            </a:extLst>
          </xdr:cNvPr>
          <xdr:cNvSpPr/>
        </xdr:nvSpPr>
        <xdr:spPr>
          <a:xfrm>
            <a:off x="6021865" y="1408504"/>
            <a:ext cx="2013733" cy="544452"/>
          </a:xfrm>
          <a:prstGeom prst="snip2SameRect">
            <a:avLst>
              <a:gd name="adj1" fmla="val 28801"/>
              <a:gd name="adj2" fmla="val 0"/>
            </a:avLst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none" lIns="0" tIns="0" rIns="0" bIns="14400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を</a:t>
            </a:r>
            <a:r>
              <a:rPr lang="en-US" altLang="ja-JP" sz="1200">
                <a:solidFill>
                  <a:srgbClr val="000000"/>
                </a:solidFill>
              </a:rPr>
              <a:t>2</a:t>
            </a:r>
            <a:r>
              <a:rPr lang="ja-JP" altLang="en-US" sz="1200">
                <a:solidFill>
                  <a:srgbClr val="000000"/>
                </a:solidFill>
              </a:rPr>
              <a:t>から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r>
              <a:rPr lang="ja-JP" altLang="en-US" sz="1200">
                <a:solidFill>
                  <a:srgbClr val="000000"/>
                </a:solidFill>
              </a:rPr>
              <a:t>ずつ増やし</a:t>
            </a:r>
            <a:endParaRPr lang="en-US" altLang="ja-JP" sz="1200">
              <a:solidFill>
                <a:srgbClr val="000000"/>
              </a:solidFill>
            </a:endParaRPr>
          </a:p>
          <a:p>
            <a:pPr algn="ctr"/>
            <a:r>
              <a:rPr lang="ja-JP" altLang="en-US" sz="1200">
                <a:solidFill>
                  <a:srgbClr val="000000"/>
                </a:solidFill>
              </a:rPr>
              <a:t>ながら</a:t>
            </a:r>
            <a:r>
              <a:rPr lang="en-US" altLang="ja-JP" sz="1200">
                <a:solidFill>
                  <a:srgbClr val="000000"/>
                </a:solidFill>
              </a:rPr>
              <a:t>T</a:t>
            </a:r>
            <a:r>
              <a:rPr lang="ja-JP" altLang="en-US" sz="1200">
                <a:solidFill>
                  <a:srgbClr val="000000"/>
                </a:solidFill>
              </a:rPr>
              <a:t>以下まで繰り返し</a:t>
            </a:r>
          </a:p>
        </xdr:txBody>
      </xdr:sp>
      <xdr:sp macro="" textlink="">
        <xdr:nvSpPr>
          <xdr:cNvPr id="54" name="四角形: 上の 2 つの角を切り取る 53">
            <a:extLst>
              <a:ext uri="{FF2B5EF4-FFF2-40B4-BE49-F238E27FC236}">
                <a16:creationId xmlns:a16="http://schemas.microsoft.com/office/drawing/2014/main" id="{2731610C-621E-643C-28BB-23E783A2E0E0}"/>
              </a:ext>
            </a:extLst>
          </xdr:cNvPr>
          <xdr:cNvSpPr/>
        </xdr:nvSpPr>
        <xdr:spPr>
          <a:xfrm>
            <a:off x="5989058" y="6118061"/>
            <a:ext cx="2010038" cy="318147"/>
          </a:xfrm>
          <a:prstGeom prst="snip2SameRect">
            <a:avLst>
              <a:gd name="adj1" fmla="val 0"/>
              <a:gd name="adj2" fmla="val 37123"/>
            </a:avLst>
          </a:prstGeom>
          <a:solidFill>
            <a:sysClr val="window" lastClr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1074768</xdr:colOff>
      <xdr:row>1</xdr:row>
      <xdr:rowOff>59055</xdr:rowOff>
    </xdr:from>
    <xdr:to>
      <xdr:col>20</xdr:col>
      <xdr:colOff>210617</xdr:colOff>
      <xdr:row>20</xdr:row>
      <xdr:rowOff>148591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D32CD4F-6F10-EEB4-3212-FEB7F47A55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046" r="1652"/>
        <a:stretch/>
      </xdr:blipFill>
      <xdr:spPr>
        <a:xfrm>
          <a:off x="7685118" y="459105"/>
          <a:ext cx="5233754" cy="4480561"/>
        </a:xfrm>
        <a:prstGeom prst="rect">
          <a:avLst/>
        </a:prstGeom>
      </xdr:spPr>
    </xdr:pic>
    <xdr:clientData/>
  </xdr:twoCellAnchor>
  <xdr:twoCellAnchor>
    <xdr:from>
      <xdr:col>11</xdr:col>
      <xdr:colOff>390525</xdr:colOff>
      <xdr:row>15</xdr:row>
      <xdr:rowOff>53340</xdr:rowOff>
    </xdr:from>
    <xdr:to>
      <xdr:col>15</xdr:col>
      <xdr:colOff>438150</xdr:colOff>
      <xdr:row>17</xdr:row>
      <xdr:rowOff>38100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/>
      </xdr:nvSpPr>
      <xdr:spPr>
        <a:xfrm>
          <a:off x="8258175" y="3653790"/>
          <a:ext cx="2028825" cy="46101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501639</xdr:colOff>
      <xdr:row>18</xdr:row>
      <xdr:rowOff>64770</xdr:rowOff>
    </xdr:from>
    <xdr:to>
      <xdr:col>13</xdr:col>
      <xdr:colOff>334137</xdr:colOff>
      <xdr:row>29</xdr:row>
      <xdr:rowOff>65310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AF10A87-48D2-452D-FBED-BE77C2881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4714" y="4379595"/>
          <a:ext cx="3120528" cy="2221770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533401</xdr:colOff>
      <xdr:row>10</xdr:row>
      <xdr:rowOff>76199</xdr:rowOff>
    </xdr:from>
    <xdr:to>
      <xdr:col>9</xdr:col>
      <xdr:colOff>419100</xdr:colOff>
      <xdr:row>19</xdr:row>
      <xdr:rowOff>67484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4FA0DAC-E0D0-A6E2-9F22-4E32E2DEA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9101" y="2486024"/>
          <a:ext cx="2371724" cy="21363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305029</xdr:colOff>
      <xdr:row>6</xdr:row>
      <xdr:rowOff>123723</xdr:rowOff>
    </xdr:from>
    <xdr:to>
      <xdr:col>3</xdr:col>
      <xdr:colOff>1206893</xdr:colOff>
      <xdr:row>6</xdr:row>
      <xdr:rowOff>466725</xdr:rowOff>
    </xdr:to>
    <xdr:sp macro="" textlink="">
      <xdr:nvSpPr>
        <xdr:cNvPr id="16" name="フローチャート: 端子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990829" y="2438298"/>
          <a:ext cx="901864" cy="343002"/>
        </a:xfrm>
        <a:prstGeom prst="flowChartTerminator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202589</xdr:colOff>
      <xdr:row>9</xdr:row>
      <xdr:rowOff>164985</xdr:rowOff>
    </xdr:from>
    <xdr:to>
      <xdr:col>3</xdr:col>
      <xdr:colOff>1328384</xdr:colOff>
      <xdr:row>9</xdr:row>
      <xdr:rowOff>504824</xdr:rowOff>
    </xdr:to>
    <xdr:sp macro="" textlink="">
      <xdr:nvSpPr>
        <xdr:cNvPr id="17" name="フローチャート: 判断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88389" y="4136910"/>
          <a:ext cx="1125795" cy="339839"/>
        </a:xfrm>
        <a:prstGeom prst="flowChartDecision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159262</xdr:colOff>
      <xdr:row>7</xdr:row>
      <xdr:rowOff>178376</xdr:rowOff>
    </xdr:from>
    <xdr:to>
      <xdr:col>4</xdr:col>
      <xdr:colOff>110</xdr:colOff>
      <xdr:row>7</xdr:row>
      <xdr:rowOff>314325</xdr:rowOff>
    </xdr:to>
    <xdr:sp macro="" textlink="">
      <xdr:nvSpPr>
        <xdr:cNvPr id="18" name="フローチャート: データ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2216662" y="1683326"/>
          <a:ext cx="526648" cy="135949"/>
        </a:xfrm>
        <a:prstGeom prst="flowChartInputOutput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251961</xdr:colOff>
      <xdr:row>11</xdr:row>
      <xdr:rowOff>140588</xdr:rowOff>
    </xdr:from>
    <xdr:to>
      <xdr:col>3</xdr:col>
      <xdr:colOff>1259961</xdr:colOff>
      <xdr:row>11</xdr:row>
      <xdr:rowOff>464588</xdr:rowOff>
    </xdr:to>
    <xdr:sp macro="" textlink="">
      <xdr:nvSpPr>
        <xdr:cNvPr id="19" name="片側の 2 つの角を切り取った四角形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 rot="10800000">
          <a:off x="937761" y="5217413"/>
          <a:ext cx="1008000" cy="324000"/>
        </a:xfrm>
        <a:prstGeom prst="snip2SameRect">
          <a:avLst>
            <a:gd name="adj1" fmla="val 38388"/>
            <a:gd name="adj2" fmla="val 0"/>
          </a:avLst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281017</xdr:colOff>
      <xdr:row>8</xdr:row>
      <xdr:rowOff>196601</xdr:rowOff>
    </xdr:from>
    <xdr:to>
      <xdr:col>3</xdr:col>
      <xdr:colOff>1230906</xdr:colOff>
      <xdr:row>8</xdr:row>
      <xdr:rowOff>500960</xdr:rowOff>
    </xdr:to>
    <xdr:sp macro="" textlink="">
      <xdr:nvSpPr>
        <xdr:cNvPr id="20" name="フローチャート: 処理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966817" y="3616076"/>
          <a:ext cx="949889" cy="304359"/>
        </a:xfrm>
        <a:prstGeom prst="flowChartProcess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251961</xdr:colOff>
      <xdr:row>10</xdr:row>
      <xdr:rowOff>171612</xdr:rowOff>
    </xdr:from>
    <xdr:to>
      <xdr:col>3</xdr:col>
      <xdr:colOff>1259961</xdr:colOff>
      <xdr:row>10</xdr:row>
      <xdr:rowOff>495612</xdr:rowOff>
    </xdr:to>
    <xdr:sp macro="" textlink="">
      <xdr:nvSpPr>
        <xdr:cNvPr id="21" name="片側の 2 つの角を切り取った四角形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937761" y="4695987"/>
          <a:ext cx="1008000" cy="324000"/>
        </a:xfrm>
        <a:prstGeom prst="snip2SameRect">
          <a:avLst>
            <a:gd name="adj1" fmla="val 38388"/>
            <a:gd name="adj2" fmla="val 0"/>
          </a:avLst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229013</xdr:colOff>
      <xdr:row>12</xdr:row>
      <xdr:rowOff>242912</xdr:rowOff>
    </xdr:from>
    <xdr:to>
      <xdr:col>3</xdr:col>
      <xdr:colOff>1282909</xdr:colOff>
      <xdr:row>12</xdr:row>
      <xdr:rowOff>242913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>
          <a:off x="914813" y="5872187"/>
          <a:ext cx="1053896" cy="1"/>
        </a:xfrm>
        <a:prstGeom prst="line">
          <a:avLst/>
        </a:prstGeom>
        <a:noFill/>
        <a:ln w="50800" cap="flat" cmpd="sng" algn="ctr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5428</xdr:colOff>
      <xdr:row>12</xdr:row>
      <xdr:rowOff>85725</xdr:rowOff>
    </xdr:from>
    <xdr:to>
      <xdr:col>4</xdr:col>
      <xdr:colOff>1798409</xdr:colOff>
      <xdr:row>14</xdr:row>
      <xdr:rowOff>152400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77028" y="2362200"/>
          <a:ext cx="1792981" cy="409575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4</xdr:col>
      <xdr:colOff>5428</xdr:colOff>
      <xdr:row>22</xdr:row>
      <xdr:rowOff>28575</xdr:rowOff>
    </xdr:from>
    <xdr:to>
      <xdr:col>4</xdr:col>
      <xdr:colOff>1798409</xdr:colOff>
      <xdr:row>24</xdr:row>
      <xdr:rowOff>95250</xdr:rowOff>
    </xdr:to>
    <xdr:sp macro="" textlink="">
      <xdr:nvSpPr>
        <xdr:cNvPr id="8" name="フローチャート: 端子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77028" y="6057900"/>
          <a:ext cx="1792981" cy="409575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4</xdr:col>
      <xdr:colOff>901919</xdr:colOff>
      <xdr:row>14</xdr:row>
      <xdr:rowOff>152400</xdr:rowOff>
    </xdr:from>
    <xdr:to>
      <xdr:col>4</xdr:col>
      <xdr:colOff>901919</xdr:colOff>
      <xdr:row>15</xdr:row>
      <xdr:rowOff>307756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stCxn id="4" idx="2"/>
          <a:endCxn id="10" idx="0"/>
        </xdr:cNvCxnSpPr>
      </xdr:nvCxnSpPr>
      <xdr:spPr>
        <a:xfrm>
          <a:off x="2273519" y="2771775"/>
          <a:ext cx="0" cy="32680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901919</xdr:colOff>
      <xdr:row>17</xdr:row>
      <xdr:rowOff>31531</xdr:rowOff>
    </xdr:from>
    <xdr:to>
      <xdr:col>4</xdr:col>
      <xdr:colOff>901919</xdr:colOff>
      <xdr:row>17</xdr:row>
      <xdr:rowOff>307756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stCxn id="10" idx="2"/>
          <a:endCxn id="11" idx="0"/>
        </xdr:cNvCxnSpPr>
      </xdr:nvCxnSpPr>
      <xdr:spPr>
        <a:xfrm>
          <a:off x="2273519" y="3793906"/>
          <a:ext cx="0" cy="2762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901919</xdr:colOff>
      <xdr:row>19</xdr:row>
      <xdr:rowOff>31531</xdr:rowOff>
    </xdr:from>
    <xdr:to>
      <xdr:col>4</xdr:col>
      <xdr:colOff>901919</xdr:colOff>
      <xdr:row>19</xdr:row>
      <xdr:rowOff>304800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11" idx="2"/>
          <a:endCxn id="12" idx="0"/>
        </xdr:cNvCxnSpPr>
      </xdr:nvCxnSpPr>
      <xdr:spPr>
        <a:xfrm>
          <a:off x="2273519" y="4765456"/>
          <a:ext cx="0" cy="27326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901919</xdr:colOff>
      <xdr:row>21</xdr:row>
      <xdr:rowOff>28575</xdr:rowOff>
    </xdr:from>
    <xdr:to>
      <xdr:col>4</xdr:col>
      <xdr:colOff>901919</xdr:colOff>
      <xdr:row>22</xdr:row>
      <xdr:rowOff>28575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2" idx="2"/>
          <a:endCxn id="8" idx="0"/>
        </xdr:cNvCxnSpPr>
      </xdr:nvCxnSpPr>
      <xdr:spPr>
        <a:xfrm>
          <a:off x="2273519" y="5734050"/>
          <a:ext cx="0" cy="3238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38100</xdr:colOff>
      <xdr:row>2</xdr:row>
      <xdr:rowOff>114300</xdr:rowOff>
    </xdr:from>
    <xdr:to>
      <xdr:col>14</xdr:col>
      <xdr:colOff>635798</xdr:colOff>
      <xdr:row>15</xdr:row>
      <xdr:rowOff>244433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676275"/>
          <a:ext cx="3340898" cy="244470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3</xdr:col>
      <xdr:colOff>666749</xdr:colOff>
      <xdr:row>15</xdr:row>
      <xdr:rowOff>307756</xdr:rowOff>
    </xdr:from>
    <xdr:to>
      <xdr:col>5</xdr:col>
      <xdr:colOff>13138</xdr:colOff>
      <xdr:row>17</xdr:row>
      <xdr:rowOff>31531</xdr:rowOff>
    </xdr:to>
    <xdr:sp macro="" textlink="">
      <xdr:nvSpPr>
        <xdr:cNvPr id="10" name="フローチャート: 処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52549" y="3098581"/>
          <a:ext cx="1841939" cy="69532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3</xdr:col>
      <xdr:colOff>666749</xdr:colOff>
      <xdr:row>17</xdr:row>
      <xdr:rowOff>307756</xdr:rowOff>
    </xdr:from>
    <xdr:to>
      <xdr:col>5</xdr:col>
      <xdr:colOff>13138</xdr:colOff>
      <xdr:row>19</xdr:row>
      <xdr:rowOff>31531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352549" y="4070131"/>
          <a:ext cx="1841939" cy="69532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3</xdr:col>
      <xdr:colOff>666749</xdr:colOff>
      <xdr:row>19</xdr:row>
      <xdr:rowOff>304800</xdr:rowOff>
    </xdr:from>
    <xdr:to>
      <xdr:col>5</xdr:col>
      <xdr:colOff>13138</xdr:colOff>
      <xdr:row>21</xdr:row>
      <xdr:rowOff>28575</xdr:rowOff>
    </xdr:to>
    <xdr:sp macro="" textlink="">
      <xdr:nvSpPr>
        <xdr:cNvPr id="12" name="フローチャート: 処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52549" y="5038725"/>
          <a:ext cx="1841939" cy="69532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3622</xdr:colOff>
      <xdr:row>0</xdr:row>
      <xdr:rowOff>353786</xdr:rowOff>
    </xdr:from>
    <xdr:to>
      <xdr:col>10</xdr:col>
      <xdr:colOff>1394272</xdr:colOff>
      <xdr:row>2</xdr:row>
      <xdr:rowOff>159896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22879" y="353786"/>
          <a:ext cx="1390650" cy="372167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2482</xdr:colOff>
      <xdr:row>22</xdr:row>
      <xdr:rowOff>28575</xdr:rowOff>
    </xdr:from>
    <xdr:to>
      <xdr:col>10</xdr:col>
      <xdr:colOff>1395413</xdr:colOff>
      <xdr:row>24</xdr:row>
      <xdr:rowOff>52398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118217" y="6303869"/>
          <a:ext cx="1392931" cy="36000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10</xdr:col>
      <xdr:colOff>730553</xdr:colOff>
      <xdr:row>6</xdr:row>
      <xdr:rowOff>503422</xdr:rowOff>
    </xdr:from>
    <xdr:to>
      <xdr:col>10</xdr:col>
      <xdr:colOff>730553</xdr:colOff>
      <xdr:row>9</xdr:row>
      <xdr:rowOff>9674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7845728" y="2084572"/>
          <a:ext cx="0" cy="35397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727174</xdr:colOff>
      <xdr:row>9</xdr:row>
      <xdr:rowOff>490286</xdr:rowOff>
    </xdr:from>
    <xdr:to>
      <xdr:col>10</xdr:col>
      <xdr:colOff>727174</xdr:colOff>
      <xdr:row>11</xdr:row>
      <xdr:rowOff>169720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854662" y="2924969"/>
          <a:ext cx="0" cy="3578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12</xdr:row>
      <xdr:rowOff>498996</xdr:rowOff>
    </xdr:from>
    <xdr:to>
      <xdr:col>10</xdr:col>
      <xdr:colOff>729903</xdr:colOff>
      <xdr:row>14</xdr:row>
      <xdr:rowOff>17942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845078" y="3775596"/>
          <a:ext cx="0" cy="19522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675715</xdr:colOff>
      <xdr:row>9</xdr:row>
      <xdr:rowOff>99172</xdr:rowOff>
    </xdr:from>
    <xdr:to>
      <xdr:col>6</xdr:col>
      <xdr:colOff>151705</xdr:colOff>
      <xdr:row>17</xdr:row>
      <xdr:rowOff>172154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715" y="2508437"/>
          <a:ext cx="3342019" cy="242621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9</xdr:col>
      <xdr:colOff>336155</xdr:colOff>
      <xdr:row>9</xdr:row>
      <xdr:rowOff>19050</xdr:rowOff>
    </xdr:from>
    <xdr:to>
      <xdr:col>11</xdr:col>
      <xdr:colOff>295275</xdr:colOff>
      <xdr:row>9</xdr:row>
      <xdr:rowOff>495300</xdr:rowOff>
    </xdr:to>
    <xdr:sp macro="" textlink="">
      <xdr:nvSpPr>
        <xdr:cNvPr id="14" name="フローチャート: 判断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489430" y="2457450"/>
          <a:ext cx="1645045" cy="476250"/>
        </a:xfrm>
        <a:prstGeom prst="flowChartDecision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0</xdr:colOff>
      <xdr:row>9</xdr:row>
      <xdr:rowOff>253643</xdr:rowOff>
    </xdr:from>
    <xdr:to>
      <xdr:col>9</xdr:col>
      <xdr:colOff>361950</xdr:colOff>
      <xdr:row>9</xdr:row>
      <xdr:rowOff>299362</xdr:rowOff>
    </xdr:to>
    <xdr:sp macro="" textlink="">
      <xdr:nvSpPr>
        <xdr:cNvPr id="15" name="フリーフォーム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7153275" y="2692043"/>
          <a:ext cx="361950" cy="45719"/>
        </a:xfrm>
        <a:custGeom>
          <a:avLst/>
          <a:gdLst>
            <a:gd name="connsiteX0" fmla="*/ 515744 w 515744"/>
            <a:gd name="connsiteY0" fmla="*/ 0 h 0"/>
            <a:gd name="connsiteX1" fmla="*/ 0 w 515744"/>
            <a:gd name="connsiteY1" fmla="*/ 0 h 0"/>
            <a:gd name="connsiteX2" fmla="*/ 0 w 515744"/>
            <a:gd name="connsiteY2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15744">
              <a:moveTo>
                <a:pt x="515744" y="0"/>
              </a:moveTo>
              <a:lnTo>
                <a:pt x="0" y="0"/>
              </a:ln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696951</xdr:colOff>
      <xdr:row>7</xdr:row>
      <xdr:rowOff>162622</xdr:rowOff>
    </xdr:from>
    <xdr:to>
      <xdr:col>10</xdr:col>
      <xdr:colOff>729475</xdr:colOff>
      <xdr:row>9</xdr:row>
      <xdr:rowOff>0</xdr:rowOff>
    </xdr:to>
    <xdr:sp macro="" textlink="">
      <xdr:nvSpPr>
        <xdr:cNvPr id="16" name="フリーフォーム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935701" y="2248597"/>
          <a:ext cx="1908949" cy="180278"/>
        </a:xfrm>
        <a:custGeom>
          <a:avLst/>
          <a:gdLst>
            <a:gd name="connsiteX0" fmla="*/ 0 w 1909646"/>
            <a:gd name="connsiteY0" fmla="*/ 181207 h 181207"/>
            <a:gd name="connsiteX1" fmla="*/ 0 w 1909646"/>
            <a:gd name="connsiteY1" fmla="*/ 0 h 181207"/>
            <a:gd name="connsiteX2" fmla="*/ 1909646 w 1909646"/>
            <a:gd name="connsiteY2" fmla="*/ 0 h 1812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9646" h="181207">
              <a:moveTo>
                <a:pt x="0" y="181207"/>
              </a:moveTo>
              <a:lnTo>
                <a:pt x="0" y="0"/>
              </a:lnTo>
              <a:lnTo>
                <a:pt x="1909646" y="0"/>
              </a:lnTo>
            </a:path>
          </a:pathLst>
        </a:custGeom>
        <a:noFill/>
        <a:ln w="28575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730553</xdr:colOff>
      <xdr:row>15</xdr:row>
      <xdr:rowOff>8122</xdr:rowOff>
    </xdr:from>
    <xdr:to>
      <xdr:col>10</xdr:col>
      <xdr:colOff>730553</xdr:colOff>
      <xdr:row>17</xdr:row>
      <xdr:rowOff>19199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7845728" y="4465822"/>
          <a:ext cx="0" cy="35397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290495</xdr:colOff>
      <xdr:row>17</xdr:row>
      <xdr:rowOff>24765</xdr:rowOff>
    </xdr:from>
    <xdr:to>
      <xdr:col>11</xdr:col>
      <xdr:colOff>352426</xdr:colOff>
      <xdr:row>18</xdr:row>
      <xdr:rowOff>0</xdr:rowOff>
    </xdr:to>
    <xdr:sp macro="" textlink="">
      <xdr:nvSpPr>
        <xdr:cNvPr id="20" name="フローチャート: 判断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443770" y="4834890"/>
          <a:ext cx="1747856" cy="480060"/>
        </a:xfrm>
        <a:prstGeom prst="flowChartDecision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8</xdr:col>
      <xdr:colOff>696951</xdr:colOff>
      <xdr:row>16</xdr:row>
      <xdr:rowOff>697</xdr:rowOff>
    </xdr:from>
    <xdr:to>
      <xdr:col>10</xdr:col>
      <xdr:colOff>729475</xdr:colOff>
      <xdr:row>17</xdr:row>
      <xdr:rowOff>9525</xdr:rowOff>
    </xdr:to>
    <xdr:sp macro="" textlink="">
      <xdr:nvSpPr>
        <xdr:cNvPr id="22" name="フリーフォーム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935701" y="4629847"/>
          <a:ext cx="1908949" cy="180278"/>
        </a:xfrm>
        <a:custGeom>
          <a:avLst/>
          <a:gdLst>
            <a:gd name="connsiteX0" fmla="*/ 0 w 1909646"/>
            <a:gd name="connsiteY0" fmla="*/ 181207 h 181207"/>
            <a:gd name="connsiteX1" fmla="*/ 0 w 1909646"/>
            <a:gd name="connsiteY1" fmla="*/ 0 h 181207"/>
            <a:gd name="connsiteX2" fmla="*/ 1909646 w 1909646"/>
            <a:gd name="connsiteY2" fmla="*/ 0 h 1812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9646" h="181207">
              <a:moveTo>
                <a:pt x="0" y="181207"/>
              </a:moveTo>
              <a:lnTo>
                <a:pt x="0" y="0"/>
              </a:lnTo>
              <a:lnTo>
                <a:pt x="1909646" y="0"/>
              </a:lnTo>
            </a:path>
          </a:pathLst>
        </a:custGeom>
        <a:noFill/>
        <a:ln w="28575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17</xdr:row>
      <xdr:rowOff>253643</xdr:rowOff>
    </xdr:from>
    <xdr:to>
      <xdr:col>9</xdr:col>
      <xdr:colOff>323850</xdr:colOff>
      <xdr:row>17</xdr:row>
      <xdr:rowOff>299362</xdr:rowOff>
    </xdr:to>
    <xdr:sp macro="" textlink="">
      <xdr:nvSpPr>
        <xdr:cNvPr id="24" name="フリーフォーム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153275" y="5063768"/>
          <a:ext cx="323850" cy="45719"/>
        </a:xfrm>
        <a:custGeom>
          <a:avLst/>
          <a:gdLst>
            <a:gd name="connsiteX0" fmla="*/ 515744 w 515744"/>
            <a:gd name="connsiteY0" fmla="*/ 0 h 0"/>
            <a:gd name="connsiteX1" fmla="*/ 0 w 515744"/>
            <a:gd name="connsiteY1" fmla="*/ 0 h 0"/>
            <a:gd name="connsiteX2" fmla="*/ 0 w 515744"/>
            <a:gd name="connsiteY2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15744">
              <a:moveTo>
                <a:pt x="515744" y="0"/>
              </a:moveTo>
              <a:lnTo>
                <a:pt x="0" y="0"/>
              </a:ln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729903</xdr:colOff>
      <xdr:row>17</xdr:row>
      <xdr:rowOff>498997</xdr:rowOff>
    </xdr:from>
    <xdr:to>
      <xdr:col>10</xdr:col>
      <xdr:colOff>729903</xdr:colOff>
      <xdr:row>20</xdr:row>
      <xdr:rowOff>7327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7858999" y="5268824"/>
          <a:ext cx="0" cy="35092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21</xdr:row>
      <xdr:rowOff>8093</xdr:rowOff>
    </xdr:from>
    <xdr:to>
      <xdr:col>10</xdr:col>
      <xdr:colOff>729903</xdr:colOff>
      <xdr:row>22</xdr:row>
      <xdr:rowOff>32597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7845078" y="6161243"/>
          <a:ext cx="0" cy="19595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4</xdr:row>
      <xdr:rowOff>489946</xdr:rowOff>
    </xdr:from>
    <xdr:to>
      <xdr:col>10</xdr:col>
      <xdr:colOff>729903</xdr:colOff>
      <xdr:row>6</xdr:row>
      <xdr:rowOff>10185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7845078" y="1394821"/>
          <a:ext cx="0" cy="19651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2</xdr:row>
      <xdr:rowOff>153770</xdr:rowOff>
    </xdr:from>
    <xdr:to>
      <xdr:col>10</xdr:col>
      <xdr:colOff>729903</xdr:colOff>
      <xdr:row>4</xdr:row>
      <xdr:rowOff>10185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7845078" y="715745"/>
          <a:ext cx="0" cy="1993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161925</xdr:rowOff>
    </xdr:from>
    <xdr:to>
      <xdr:col>11</xdr:col>
      <xdr:colOff>10886</xdr:colOff>
      <xdr:row>15</xdr:row>
      <xdr:rowOff>21772</xdr:rowOff>
    </xdr:to>
    <xdr:sp macro="" textlink="">
      <xdr:nvSpPr>
        <xdr:cNvPr id="23" name="フローチャート: 処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7115175" y="3943350"/>
          <a:ext cx="1411061" cy="536122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6</xdr:row>
      <xdr:rowOff>333375</xdr:rowOff>
    </xdr:from>
    <xdr:to>
      <xdr:col>12</xdr:col>
      <xdr:colOff>712304</xdr:colOff>
      <xdr:row>12</xdr:row>
      <xdr:rowOff>0</xdr:rowOff>
    </xdr:to>
    <xdr:sp macro="" textlink="">
      <xdr:nvSpPr>
        <xdr:cNvPr id="24" name="フリーフォーム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8134350" y="1914525"/>
          <a:ext cx="750404" cy="1724025"/>
        </a:xfrm>
        <a:custGeom>
          <a:avLst/>
          <a:gdLst>
            <a:gd name="connsiteX0" fmla="*/ 0 w 1035326"/>
            <a:gd name="connsiteY0" fmla="*/ 0 h 1449456"/>
            <a:gd name="connsiteX1" fmla="*/ 1035326 w 1035326"/>
            <a:gd name="connsiteY1" fmla="*/ 0 h 1449456"/>
            <a:gd name="connsiteX2" fmla="*/ 1035326 w 1035326"/>
            <a:gd name="connsiteY2" fmla="*/ 1449456 h 14494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35326" h="1449456">
              <a:moveTo>
                <a:pt x="0" y="0"/>
              </a:moveTo>
              <a:lnTo>
                <a:pt x="1035326" y="0"/>
              </a:lnTo>
              <a:lnTo>
                <a:pt x="1035326" y="1449456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324970</xdr:colOff>
      <xdr:row>9</xdr:row>
      <xdr:rowOff>339259</xdr:rowOff>
    </xdr:from>
    <xdr:to>
      <xdr:col>12</xdr:col>
      <xdr:colOff>711868</xdr:colOff>
      <xdr:row>9</xdr:row>
      <xdr:rowOff>339259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V="1">
          <a:off x="8144995" y="2768134"/>
          <a:ext cx="739323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728870</xdr:colOff>
      <xdr:row>13</xdr:row>
      <xdr:rowOff>0</xdr:rowOff>
    </xdr:from>
    <xdr:to>
      <xdr:col>12</xdr:col>
      <xdr:colOff>704022</xdr:colOff>
      <xdr:row>14</xdr:row>
      <xdr:rowOff>8283</xdr:rowOff>
    </xdr:to>
    <xdr:sp macro="" textlink="">
      <xdr:nvSpPr>
        <xdr:cNvPr id="30" name="フリーフォーム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7164457" y="3801717"/>
          <a:ext cx="1731065" cy="182218"/>
        </a:xfrm>
        <a:custGeom>
          <a:avLst/>
          <a:gdLst>
            <a:gd name="connsiteX0" fmla="*/ 1731065 w 1731065"/>
            <a:gd name="connsiteY0" fmla="*/ 0 h 182218"/>
            <a:gd name="connsiteX1" fmla="*/ 1731065 w 1731065"/>
            <a:gd name="connsiteY1" fmla="*/ 182218 h 182218"/>
            <a:gd name="connsiteX2" fmla="*/ 0 w 1731065"/>
            <a:gd name="connsiteY2" fmla="*/ 182218 h 1822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1065" h="182218">
              <a:moveTo>
                <a:pt x="1731065" y="0"/>
              </a:moveTo>
              <a:lnTo>
                <a:pt x="1731065" y="182218"/>
              </a:lnTo>
              <a:lnTo>
                <a:pt x="0" y="182218"/>
              </a:lnTo>
            </a:path>
          </a:pathLst>
        </a:custGeom>
        <a:noFill/>
        <a:ln w="28575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3622</xdr:colOff>
      <xdr:row>0</xdr:row>
      <xdr:rowOff>353786</xdr:rowOff>
    </xdr:from>
    <xdr:to>
      <xdr:col>10</xdr:col>
      <xdr:colOff>1394272</xdr:colOff>
      <xdr:row>2</xdr:row>
      <xdr:rowOff>159896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18797" y="353786"/>
          <a:ext cx="1390650" cy="368085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2482</xdr:colOff>
      <xdr:row>15</xdr:row>
      <xdr:rowOff>28574</xdr:rowOff>
    </xdr:from>
    <xdr:to>
      <xdr:col>10</xdr:col>
      <xdr:colOff>1395413</xdr:colOff>
      <xdr:row>15</xdr:row>
      <xdr:rowOff>400267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438069" y="4004226"/>
          <a:ext cx="1392931" cy="371693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10</xdr:col>
      <xdr:colOff>733335</xdr:colOff>
      <xdr:row>7</xdr:row>
      <xdr:rowOff>1800</xdr:rowOff>
    </xdr:from>
    <xdr:to>
      <xdr:col>10</xdr:col>
      <xdr:colOff>735145</xdr:colOff>
      <xdr:row>9</xdr:row>
      <xdr:rowOff>9674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stCxn id="8" idx="2"/>
        </xdr:cNvCxnSpPr>
      </xdr:nvCxnSpPr>
      <xdr:spPr>
        <a:xfrm flipH="1">
          <a:off x="7153185" y="2268750"/>
          <a:ext cx="1810" cy="35077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733425</xdr:colOff>
      <xdr:row>10</xdr:row>
      <xdr:rowOff>9525</xdr:rowOff>
    </xdr:from>
    <xdr:to>
      <xdr:col>10</xdr:col>
      <xdr:colOff>733425</xdr:colOff>
      <xdr:row>12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stCxn id="12" idx="2"/>
          <a:endCxn id="21" idx="0"/>
        </xdr:cNvCxnSpPr>
      </xdr:nvCxnSpPr>
      <xdr:spPr>
        <a:xfrm flipH="1">
          <a:off x="7153275" y="3305175"/>
          <a:ext cx="0" cy="3333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732685</xdr:colOff>
      <xdr:row>13</xdr:row>
      <xdr:rowOff>19050</xdr:rowOff>
    </xdr:from>
    <xdr:to>
      <xdr:col>10</xdr:col>
      <xdr:colOff>733425</xdr:colOff>
      <xdr:row>15</xdr:row>
      <xdr:rowOff>17942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>
          <a:stCxn id="21" idx="2"/>
        </xdr:cNvCxnSpPr>
      </xdr:nvCxnSpPr>
      <xdr:spPr>
        <a:xfrm flipH="1">
          <a:off x="7152535" y="4162425"/>
          <a:ext cx="740" cy="34179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10086</xdr:colOff>
      <xdr:row>8</xdr:row>
      <xdr:rowOff>90767</xdr:rowOff>
    </xdr:from>
    <xdr:to>
      <xdr:col>6</xdr:col>
      <xdr:colOff>171876</xdr:colOff>
      <xdr:row>15</xdr:row>
      <xdr:rowOff>487599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886" y="234819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9</xdr:col>
      <xdr:colOff>221395</xdr:colOff>
      <xdr:row>6</xdr:row>
      <xdr:rowOff>0</xdr:rowOff>
    </xdr:from>
    <xdr:to>
      <xdr:col>11</xdr:col>
      <xdr:colOff>324970</xdr:colOff>
      <xdr:row>7</xdr:row>
      <xdr:rowOff>1800</xdr:rowOff>
    </xdr:to>
    <xdr:sp macro="" textlink="">
      <xdr:nvSpPr>
        <xdr:cNvPr id="8" name="フローチャート: 判断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164995" y="1581150"/>
          <a:ext cx="1980000" cy="687600"/>
        </a:xfrm>
        <a:prstGeom prst="flowChartDecision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222139</xdr:colOff>
      <xdr:row>9</xdr:row>
      <xdr:rowOff>6164</xdr:rowOff>
    </xdr:from>
    <xdr:to>
      <xdr:col>11</xdr:col>
      <xdr:colOff>324970</xdr:colOff>
      <xdr:row>10</xdr:row>
      <xdr:rowOff>9525</xdr:rowOff>
    </xdr:to>
    <xdr:sp macro="" textlink="">
      <xdr:nvSpPr>
        <xdr:cNvPr id="12" name="フローチャート: 判断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165739" y="2616014"/>
          <a:ext cx="1979256" cy="689161"/>
        </a:xfrm>
        <a:prstGeom prst="flowChartDecision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729903</xdr:colOff>
      <xdr:row>4</xdr:row>
      <xdr:rowOff>489946</xdr:rowOff>
    </xdr:from>
    <xdr:to>
      <xdr:col>10</xdr:col>
      <xdr:colOff>732685</xdr:colOff>
      <xdr:row>6</xdr:row>
      <xdr:rowOff>10185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7845078" y="1394821"/>
          <a:ext cx="2782" cy="19651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2</xdr:row>
      <xdr:rowOff>153770</xdr:rowOff>
    </xdr:from>
    <xdr:to>
      <xdr:col>10</xdr:col>
      <xdr:colOff>732685</xdr:colOff>
      <xdr:row>4</xdr:row>
      <xdr:rowOff>10185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7845078" y="715745"/>
          <a:ext cx="2782" cy="1993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247649</xdr:colOff>
      <xdr:row>6</xdr:row>
      <xdr:rowOff>457199</xdr:rowOff>
    </xdr:from>
    <xdr:to>
      <xdr:col>9</xdr:col>
      <xdr:colOff>9524</xdr:colOff>
      <xdr:row>9</xdr:row>
      <xdr:rowOff>352424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800599" y="2038349"/>
          <a:ext cx="1152525" cy="923925"/>
        </a:xfrm>
        <a:prstGeom prst="wedgeRoundRectCallout">
          <a:avLst>
            <a:gd name="adj1" fmla="val 74953"/>
            <a:gd name="adj2" fmla="val 3723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ヒント</a:t>
          </a:r>
          <a:endParaRPr kumimoji="1" lang="en-US" altLang="ja-JP" sz="1100"/>
        </a:p>
        <a:p>
          <a:pPr algn="l"/>
          <a:r>
            <a:rPr kumimoji="1" lang="ja-JP" altLang="en-US" sz="1100"/>
            <a:t>「○○までに</a:t>
          </a:r>
          <a:endParaRPr kumimoji="1" lang="en-US" altLang="ja-JP" sz="1100"/>
        </a:p>
        <a:p>
          <a:pPr algn="l"/>
          <a:r>
            <a:rPr kumimoji="1" lang="ja-JP" altLang="en-US" sz="1100"/>
            <a:t>出発できる」と書くこと</a:t>
          </a:r>
          <a:endParaRPr kumimoji="1" lang="en-US" altLang="ja-JP" sz="1100"/>
        </a:p>
      </xdr:txBody>
    </xdr:sp>
    <xdr:clientData/>
  </xdr:twoCellAnchor>
  <xdr:oneCellAnchor>
    <xdr:from>
      <xdr:col>11</xdr:col>
      <xdr:colOff>333375</xdr:colOff>
      <xdr:row>9</xdr:row>
      <xdr:rowOff>400050</xdr:rowOff>
    </xdr:from>
    <xdr:ext cx="578685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8153400" y="2828925"/>
          <a:ext cx="57868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いいえ</a:t>
          </a:r>
          <a:endParaRPr kumimoji="1" lang="en-US" altLang="ja-JP" sz="1100"/>
        </a:p>
      </xdr:txBody>
    </xdr:sp>
    <xdr:clientData/>
  </xdr:oneCellAnchor>
  <xdr:oneCellAnchor>
    <xdr:from>
      <xdr:col>11</xdr:col>
      <xdr:colOff>333375</xdr:colOff>
      <xdr:row>6</xdr:row>
      <xdr:rowOff>361950</xdr:rowOff>
    </xdr:from>
    <xdr:ext cx="578685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8153400" y="1943100"/>
          <a:ext cx="57868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いいえ</a:t>
          </a:r>
          <a:endParaRPr kumimoji="1" lang="en-US" altLang="ja-JP" sz="1100"/>
        </a:p>
      </xdr:txBody>
    </xdr:sp>
    <xdr:clientData/>
  </xdr:oneCellAnchor>
  <xdr:twoCellAnchor>
    <xdr:from>
      <xdr:col>10</xdr:col>
      <xdr:colOff>28575</xdr:colOff>
      <xdr:row>12</xdr:row>
      <xdr:rowOff>0</xdr:rowOff>
    </xdr:from>
    <xdr:to>
      <xdr:col>11</xdr:col>
      <xdr:colOff>38100</xdr:colOff>
      <xdr:row>13</xdr:row>
      <xdr:rowOff>19050</xdr:rowOff>
    </xdr:to>
    <xdr:sp macro="" textlink="">
      <xdr:nvSpPr>
        <xdr:cNvPr id="21" name="フローチャート: 処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6448425" y="3638550"/>
          <a:ext cx="1409700" cy="5238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11</xdr:col>
      <xdr:colOff>342900</xdr:colOff>
      <xdr:row>12</xdr:row>
      <xdr:rowOff>0</xdr:rowOff>
    </xdr:from>
    <xdr:to>
      <xdr:col>13</xdr:col>
      <xdr:colOff>0</xdr:colOff>
      <xdr:row>13</xdr:row>
      <xdr:rowOff>19050</xdr:rowOff>
    </xdr:to>
    <xdr:sp macro="" textlink="">
      <xdr:nvSpPr>
        <xdr:cNvPr id="22" name="フローチャート: 処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162925" y="3638550"/>
          <a:ext cx="1409700" cy="5238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134711</xdr:rowOff>
    </xdr:from>
    <xdr:to>
      <xdr:col>11</xdr:col>
      <xdr:colOff>0</xdr:colOff>
      <xdr:row>3</xdr:row>
      <xdr:rowOff>159896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429375" y="525236"/>
          <a:ext cx="1390650" cy="368085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8385</xdr:colOff>
      <xdr:row>14</xdr:row>
      <xdr:rowOff>151588</xdr:rowOff>
    </xdr:from>
    <xdr:to>
      <xdr:col>11</xdr:col>
      <xdr:colOff>1141</xdr:colOff>
      <xdr:row>17</xdr:row>
      <xdr:rowOff>10147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428235" y="4771213"/>
          <a:ext cx="1392931" cy="372909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10</xdr:col>
      <xdr:colOff>704255</xdr:colOff>
      <xdr:row>12</xdr:row>
      <xdr:rowOff>28575</xdr:rowOff>
    </xdr:from>
    <xdr:to>
      <xdr:col>10</xdr:col>
      <xdr:colOff>704255</xdr:colOff>
      <xdr:row>13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stCxn id="39" idx="2"/>
          <a:endCxn id="37" idx="0"/>
        </xdr:cNvCxnSpPr>
      </xdr:nvCxnSpPr>
      <xdr:spPr>
        <a:xfrm>
          <a:off x="7115771" y="3915966"/>
          <a:ext cx="0" cy="14406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704255</xdr:colOff>
      <xdr:row>14</xdr:row>
      <xdr:rowOff>28575</xdr:rowOff>
    </xdr:from>
    <xdr:to>
      <xdr:col>10</xdr:col>
      <xdr:colOff>704255</xdr:colOff>
      <xdr:row>14</xdr:row>
      <xdr:rowOff>151588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>
          <a:stCxn id="37" idx="2"/>
          <a:endCxn id="6" idx="0"/>
        </xdr:cNvCxnSpPr>
      </xdr:nvCxnSpPr>
      <xdr:spPr>
        <a:xfrm>
          <a:off x="7115771" y="4660106"/>
          <a:ext cx="0" cy="12301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1067361</xdr:colOff>
      <xdr:row>9</xdr:row>
      <xdr:rowOff>157442</xdr:rowOff>
    </xdr:from>
    <xdr:to>
      <xdr:col>8</xdr:col>
      <xdr:colOff>543351</xdr:colOff>
      <xdr:row>17</xdr:row>
      <xdr:rowOff>30399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561" y="273871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704850</xdr:colOff>
      <xdr:row>3</xdr:row>
      <xdr:rowOff>159896</xdr:rowOff>
    </xdr:from>
    <xdr:to>
      <xdr:col>10</xdr:col>
      <xdr:colOff>704850</xdr:colOff>
      <xdr:row>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stCxn id="5" idx="2"/>
          <a:endCxn id="49" idx="0"/>
        </xdr:cNvCxnSpPr>
      </xdr:nvCxnSpPr>
      <xdr:spPr>
        <a:xfrm>
          <a:off x="7124700" y="893321"/>
          <a:ext cx="0" cy="1830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5</xdr:row>
      <xdr:rowOff>152400</xdr:rowOff>
    </xdr:from>
    <xdr:to>
      <xdr:col>12</xdr:col>
      <xdr:colOff>1066800</xdr:colOff>
      <xdr:row>5</xdr:row>
      <xdr:rowOff>333375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8789670" y="1238250"/>
          <a:ext cx="811530" cy="179070"/>
          <a:chOff x="9829800" y="0"/>
          <a:chExt cx="809625" cy="180975"/>
        </a:xfrm>
      </xdr:grpSpPr>
      <xdr:sp macro="" textlink="">
        <xdr:nvSpPr>
          <xdr:cNvPr id="19" name="右矢印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/>
        </xdr:nvSpPr>
        <xdr:spPr>
          <a:xfrm>
            <a:off x="10429875" y="0"/>
            <a:ext cx="209550" cy="18097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CxnSpPr/>
        </xdr:nvCxnSpPr>
        <xdr:spPr>
          <a:xfrm>
            <a:off x="9829800" y="90486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257175</xdr:colOff>
      <xdr:row>7</xdr:row>
      <xdr:rowOff>157162</xdr:rowOff>
    </xdr:from>
    <xdr:to>
      <xdr:col>12</xdr:col>
      <xdr:colOff>1052512</xdr:colOff>
      <xdr:row>7</xdr:row>
      <xdr:rowOff>366712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GrpSpPr/>
      </xdr:nvGrpSpPr>
      <xdr:grpSpPr>
        <a:xfrm>
          <a:off x="8789670" y="1987867"/>
          <a:ext cx="793432" cy="203835"/>
          <a:chOff x="9829800" y="604837"/>
          <a:chExt cx="795337" cy="209550"/>
        </a:xfrm>
      </xdr:grpSpPr>
      <xdr:sp macro="" textlink="">
        <xdr:nvSpPr>
          <xdr:cNvPr id="22" name="右矢印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/>
        </xdr:nvSpPr>
        <xdr:spPr>
          <a:xfrm rot="7200000">
            <a:off x="10429875" y="619124"/>
            <a:ext cx="209550" cy="18097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CxnSpPr/>
        </xdr:nvCxnSpPr>
        <xdr:spPr>
          <a:xfrm>
            <a:off x="9829800" y="709611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257175</xdr:colOff>
      <xdr:row>10</xdr:row>
      <xdr:rowOff>170286</xdr:rowOff>
    </xdr:from>
    <xdr:to>
      <xdr:col>12</xdr:col>
      <xdr:colOff>914400</xdr:colOff>
      <xdr:row>12</xdr:row>
      <xdr:rowOff>109538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8789670" y="3317346"/>
          <a:ext cx="659130" cy="676487"/>
          <a:chOff x="8429625" y="3132561"/>
          <a:chExt cx="657225" cy="682202"/>
        </a:xfrm>
      </xdr:grpSpPr>
      <xdr:sp macro="" textlink="">
        <xdr:nvSpPr>
          <xdr:cNvPr id="32" name="右矢印 3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/>
        </xdr:nvSpPr>
        <xdr:spPr>
          <a:xfrm rot="14400000">
            <a:off x="8677275" y="3619500"/>
            <a:ext cx="209550" cy="18097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GrpSpPr/>
        </xdr:nvGrpSpPr>
        <xdr:grpSpPr>
          <a:xfrm>
            <a:off x="8429625" y="3132561"/>
            <a:ext cx="657225" cy="657225"/>
            <a:chOff x="8401050" y="2208636"/>
            <a:chExt cx="657225" cy="657225"/>
          </a:xfrm>
        </xdr:grpSpPr>
        <xdr:cxnSp macro="">
          <xdr:nvCxnSpPr>
            <xdr:cNvPr id="34" name="直線コネクタ 33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CxnSpPr/>
          </xdr:nvCxnSpPr>
          <xdr:spPr>
            <a:xfrm rot="7200000">
              <a:off x="8565356" y="2537249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直線コネクタ 3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CxnSpPr/>
          </xdr:nvCxnSpPr>
          <xdr:spPr>
            <a:xfrm>
              <a:off x="8401050" y="2252662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12</xdr:col>
      <xdr:colOff>176213</xdr:colOff>
      <xdr:row>12</xdr:row>
      <xdr:rowOff>128588</xdr:rowOff>
    </xdr:from>
    <xdr:to>
      <xdr:col>12</xdr:col>
      <xdr:colOff>357188</xdr:colOff>
      <xdr:row>13</xdr:row>
      <xdr:rowOff>166688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 rot="14400000">
          <a:off x="8334376" y="3848100"/>
          <a:ext cx="209550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257175</xdr:colOff>
      <xdr:row>12</xdr:row>
      <xdr:rowOff>160761</xdr:rowOff>
    </xdr:from>
    <xdr:to>
      <xdr:col>12</xdr:col>
      <xdr:colOff>914400</xdr:colOff>
      <xdr:row>14</xdr:row>
      <xdr:rowOff>75036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GrpSpPr/>
      </xdr:nvGrpSpPr>
      <xdr:grpSpPr>
        <a:xfrm>
          <a:off x="8789670" y="4048866"/>
          <a:ext cx="659130" cy="655320"/>
          <a:chOff x="8429625" y="3865986"/>
          <a:chExt cx="657225" cy="657225"/>
        </a:xfrm>
      </xdr:grpSpPr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CxnSpPr/>
        </xdr:nvCxnSpPr>
        <xdr:spPr>
          <a:xfrm rot="7200000">
            <a:off x="8593931" y="4194599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CxnSpPr/>
        </xdr:nvCxnSpPr>
        <xdr:spPr>
          <a:xfrm>
            <a:off x="8429625" y="3910012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CxnSpPr/>
        </xdr:nvCxnSpPr>
        <xdr:spPr>
          <a:xfrm rot="14400000" flipH="1">
            <a:off x="8265319" y="4194599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704255</xdr:colOff>
      <xdr:row>10</xdr:row>
      <xdr:rowOff>28575</xdr:rowOff>
    </xdr:from>
    <xdr:to>
      <xdr:col>10</xdr:col>
      <xdr:colOff>704255</xdr:colOff>
      <xdr:row>11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CxnSpPr>
          <a:stCxn id="47" idx="2"/>
          <a:endCxn id="39" idx="0"/>
        </xdr:cNvCxnSpPr>
      </xdr:nvCxnSpPr>
      <xdr:spPr>
        <a:xfrm>
          <a:off x="7115771" y="3171825"/>
          <a:ext cx="0" cy="14406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8</xdr:row>
      <xdr:rowOff>28575</xdr:rowOff>
    </xdr:from>
    <xdr:to>
      <xdr:col>10</xdr:col>
      <xdr:colOff>704850</xdr:colOff>
      <xdr:row>9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CxnSpPr>
          <a:stCxn id="48" idx="2"/>
          <a:endCxn id="47" idx="0"/>
        </xdr:cNvCxnSpPr>
      </xdr:nvCxnSpPr>
      <xdr:spPr>
        <a:xfrm>
          <a:off x="7124700" y="2419350"/>
          <a:ext cx="0" cy="1428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6</xdr:row>
      <xdr:rowOff>28575</xdr:rowOff>
    </xdr:from>
    <xdr:to>
      <xdr:col>10</xdr:col>
      <xdr:colOff>704850</xdr:colOff>
      <xdr:row>7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CxnSpPr>
          <a:stCxn id="49" idx="2"/>
          <a:endCxn id="48" idx="0"/>
        </xdr:cNvCxnSpPr>
      </xdr:nvCxnSpPr>
      <xdr:spPr>
        <a:xfrm>
          <a:off x="7124700" y="1676400"/>
          <a:ext cx="0" cy="1428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0</xdr:rowOff>
    </xdr:from>
    <xdr:to>
      <xdr:col>11</xdr:col>
      <xdr:colOff>9525</xdr:colOff>
      <xdr:row>14</xdr:row>
      <xdr:rowOff>28575</xdr:rowOff>
    </xdr:to>
    <xdr:sp macro="" textlink="">
      <xdr:nvSpPr>
        <xdr:cNvPr id="37" name="フローチャート: 処理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6419850" y="404812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11</xdr:col>
      <xdr:colOff>9525</xdr:colOff>
      <xdr:row>12</xdr:row>
      <xdr:rowOff>28575</xdr:rowOff>
    </xdr:to>
    <xdr:sp macro="" textlink="">
      <xdr:nvSpPr>
        <xdr:cNvPr id="39" name="フローチャート: 処理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6419850" y="330517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9</xdr:row>
      <xdr:rowOff>0</xdr:rowOff>
    </xdr:from>
    <xdr:to>
      <xdr:col>11</xdr:col>
      <xdr:colOff>9525</xdr:colOff>
      <xdr:row>10</xdr:row>
      <xdr:rowOff>28575</xdr:rowOff>
    </xdr:to>
    <xdr:sp macro="" textlink="">
      <xdr:nvSpPr>
        <xdr:cNvPr id="47" name="フローチャート: 処理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6419850" y="256222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9525</xdr:colOff>
      <xdr:row>8</xdr:row>
      <xdr:rowOff>28575</xdr:rowOff>
    </xdr:to>
    <xdr:sp macro="" textlink="">
      <xdr:nvSpPr>
        <xdr:cNvPr id="48" name="フローチャート: 処理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6419850" y="181927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右に</a:t>
          </a:r>
          <a:r>
            <a:rPr kumimoji="1" lang="en-US" altLang="ja-JP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120</a:t>
          </a:r>
          <a:r>
            <a:rPr kumimoji="1" lang="ja-JP" altLang="en-US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曲がる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9525</xdr:colOff>
      <xdr:row>6</xdr:row>
      <xdr:rowOff>28575</xdr:rowOff>
    </xdr:to>
    <xdr:sp macro="" textlink="">
      <xdr:nvSpPr>
        <xdr:cNvPr id="49" name="フローチャート: 処理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6419850" y="107632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10m</a:t>
          </a:r>
          <a:r>
            <a:rPr kumimoji="1" lang="ja-JP" altLang="en-US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の線を引く</a:t>
          </a:r>
        </a:p>
      </xdr:txBody>
    </xdr:sp>
    <xdr:clientData/>
  </xdr:twoCellAnchor>
  <xdr:twoCellAnchor>
    <xdr:from>
      <xdr:col>12</xdr:col>
      <xdr:colOff>257175</xdr:colOff>
      <xdr:row>8</xdr:row>
      <xdr:rowOff>141711</xdr:rowOff>
    </xdr:from>
    <xdr:to>
      <xdr:col>13</xdr:col>
      <xdr:colOff>185745</xdr:colOff>
      <xdr:row>10</xdr:row>
      <xdr:rowOff>80963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8789670" y="2540106"/>
          <a:ext cx="1185870" cy="686012"/>
          <a:chOff x="8437789" y="2547454"/>
          <a:chExt cx="1327385" cy="684923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>
            <a:off x="8437789" y="2547454"/>
            <a:ext cx="962025" cy="684923"/>
            <a:chOff x="8433435" y="2534391"/>
            <a:chExt cx="962025" cy="682202"/>
          </a:xfrm>
        </xdr:grpSpPr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400-00001E000000}"/>
                </a:ext>
              </a:extLst>
            </xdr:cNvPr>
            <xdr:cNvGrpSpPr/>
          </xdr:nvGrpSpPr>
          <xdr:grpSpPr>
            <a:xfrm>
              <a:off x="8433435" y="2534391"/>
              <a:ext cx="962025" cy="682202"/>
              <a:chOff x="11115675" y="179811"/>
              <a:chExt cx="962025" cy="682202"/>
            </a:xfrm>
          </xdr:grpSpPr>
          <xdr:sp macro="" textlink="">
            <xdr:nvSpPr>
              <xdr:cNvPr id="24" name="右矢印 23">
                <a:extLst>
                  <a:ext uri="{FF2B5EF4-FFF2-40B4-BE49-F238E27FC236}">
                    <a16:creationId xmlns:a16="http://schemas.microsoft.com/office/drawing/2014/main" id="{00000000-0008-0000-0400-000018000000}"/>
                  </a:ext>
                </a:extLst>
              </xdr:cNvPr>
              <xdr:cNvSpPr/>
            </xdr:nvSpPr>
            <xdr:spPr>
              <a:xfrm rot="7200000">
                <a:off x="11363325" y="666750"/>
                <a:ext cx="209550" cy="180975"/>
              </a:xfrm>
              <a:prstGeom prst="rightArrow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grpSp>
            <xdr:nvGrpSpPr>
              <xdr:cNvPr id="27" name="グループ化 26">
                <a:extLst>
                  <a:ext uri="{FF2B5EF4-FFF2-40B4-BE49-F238E27FC236}">
                    <a16:creationId xmlns:a16="http://schemas.microsoft.com/office/drawing/2014/main" id="{00000000-0008-0000-0400-00001B000000}"/>
                  </a:ext>
                </a:extLst>
              </xdr:cNvPr>
              <xdr:cNvGrpSpPr/>
            </xdr:nvGrpSpPr>
            <xdr:grpSpPr>
              <a:xfrm>
                <a:off x="11115675" y="179811"/>
                <a:ext cx="962025" cy="657225"/>
                <a:chOff x="8401050" y="2208636"/>
                <a:chExt cx="962025" cy="657225"/>
              </a:xfrm>
            </xdr:grpSpPr>
            <xdr:cxnSp macro="">
              <xdr:nvCxnSpPr>
                <xdr:cNvPr id="26" name="直線コネクタ 25">
                  <a:extLst>
                    <a:ext uri="{FF2B5EF4-FFF2-40B4-BE49-F238E27FC236}">
                      <a16:creationId xmlns:a16="http://schemas.microsoft.com/office/drawing/2014/main" id="{00000000-0008-0000-0400-00001A000000}"/>
                    </a:ext>
                  </a:extLst>
                </xdr:cNvPr>
                <xdr:cNvCxnSpPr/>
              </xdr:nvCxnSpPr>
              <xdr:spPr>
                <a:xfrm rot="7200000">
                  <a:off x="8565356" y="2537249"/>
                  <a:ext cx="657225" cy="0"/>
                </a:xfrm>
                <a:prstGeom prst="line">
                  <a:avLst/>
                </a:prstGeom>
                <a:ln w="28575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1" name="直線コネクタ 50">
                  <a:extLst>
                    <a:ext uri="{FF2B5EF4-FFF2-40B4-BE49-F238E27FC236}">
                      <a16:creationId xmlns:a16="http://schemas.microsoft.com/office/drawing/2014/main" id="{00000000-0008-0000-0400-000033000000}"/>
                    </a:ext>
                  </a:extLst>
                </xdr:cNvPr>
                <xdr:cNvCxnSpPr/>
              </xdr:nvCxnSpPr>
              <xdr:spPr>
                <a:xfrm>
                  <a:off x="8705850" y="2252662"/>
                  <a:ext cx="657225" cy="0"/>
                </a:xfrm>
                <a:prstGeom prst="line">
                  <a:avLst/>
                </a:prstGeom>
                <a:ln>
                  <a:solidFill>
                    <a:srgbClr val="FFC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" name="直線コネクタ 24">
                  <a:extLst>
                    <a:ext uri="{FF2B5EF4-FFF2-40B4-BE49-F238E27FC236}">
                      <a16:creationId xmlns:a16="http://schemas.microsoft.com/office/drawing/2014/main" id="{00000000-0008-0000-0400-000019000000}"/>
                    </a:ext>
                  </a:extLst>
                </xdr:cNvPr>
                <xdr:cNvCxnSpPr/>
              </xdr:nvCxnSpPr>
              <xdr:spPr>
                <a:xfrm>
                  <a:off x="8401050" y="2252662"/>
                  <a:ext cx="657225" cy="0"/>
                </a:xfrm>
                <a:prstGeom prst="line">
                  <a:avLst/>
                </a:prstGeom>
                <a:ln w="28575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sp macro="" textlink="">
          <xdr:nvSpPr>
            <xdr:cNvPr id="3" name="フリーフォーム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SpPr/>
          </xdr:nvSpPr>
          <xdr:spPr>
            <a:xfrm>
              <a:off x="8964931" y="2575661"/>
              <a:ext cx="394470" cy="220878"/>
            </a:xfrm>
            <a:custGeom>
              <a:avLst/>
              <a:gdLst>
                <a:gd name="connsiteX0" fmla="*/ 0 w 352425"/>
                <a:gd name="connsiteY0" fmla="*/ 161925 h 161925"/>
                <a:gd name="connsiteX1" fmla="*/ 352425 w 352425"/>
                <a:gd name="connsiteY1" fmla="*/ 0 h 161925"/>
                <a:gd name="connsiteX2" fmla="*/ 352425 w 352425"/>
                <a:gd name="connsiteY2" fmla="*/ 0 h 161925"/>
                <a:gd name="connsiteX3" fmla="*/ 352425 w 352425"/>
                <a:gd name="connsiteY3" fmla="*/ 0 h 161925"/>
                <a:gd name="connsiteX0" fmla="*/ 0 w 363855"/>
                <a:gd name="connsiteY0" fmla="*/ 203835 h 203835"/>
                <a:gd name="connsiteX1" fmla="*/ 363855 w 363855"/>
                <a:gd name="connsiteY1" fmla="*/ 0 h 203835"/>
                <a:gd name="connsiteX2" fmla="*/ 363855 w 363855"/>
                <a:gd name="connsiteY2" fmla="*/ 0 h 203835"/>
                <a:gd name="connsiteX3" fmla="*/ 363855 w 363855"/>
                <a:gd name="connsiteY3" fmla="*/ 0 h 203835"/>
                <a:gd name="connsiteX0" fmla="*/ 0 w 363855"/>
                <a:gd name="connsiteY0" fmla="*/ 203835 h 203835"/>
                <a:gd name="connsiteX1" fmla="*/ 363855 w 363855"/>
                <a:gd name="connsiteY1" fmla="*/ 0 h 203835"/>
                <a:gd name="connsiteX2" fmla="*/ 363855 w 363855"/>
                <a:gd name="connsiteY2" fmla="*/ 0 h 203835"/>
                <a:gd name="connsiteX3" fmla="*/ 363855 w 363855"/>
                <a:gd name="connsiteY3" fmla="*/ 0 h 203835"/>
                <a:gd name="connsiteX0" fmla="*/ 0 w 363855"/>
                <a:gd name="connsiteY0" fmla="*/ 203835 h 203835"/>
                <a:gd name="connsiteX1" fmla="*/ 363855 w 363855"/>
                <a:gd name="connsiteY1" fmla="*/ 0 h 203835"/>
                <a:gd name="connsiteX2" fmla="*/ 363855 w 363855"/>
                <a:gd name="connsiteY2" fmla="*/ 0 h 203835"/>
                <a:gd name="connsiteX3" fmla="*/ 363855 w 363855"/>
                <a:gd name="connsiteY3" fmla="*/ 0 h 203835"/>
                <a:gd name="connsiteX0" fmla="*/ 0 w 363855"/>
                <a:gd name="connsiteY0" fmla="*/ 203835 h 203835"/>
                <a:gd name="connsiteX1" fmla="*/ 363855 w 363855"/>
                <a:gd name="connsiteY1" fmla="*/ 0 h 203835"/>
                <a:gd name="connsiteX2" fmla="*/ 363855 w 363855"/>
                <a:gd name="connsiteY2" fmla="*/ 0 h 203835"/>
                <a:gd name="connsiteX0" fmla="*/ 0 w 659810"/>
                <a:gd name="connsiteY0" fmla="*/ 203861 h 203861"/>
                <a:gd name="connsiteX1" fmla="*/ 363855 w 659810"/>
                <a:gd name="connsiteY1" fmla="*/ 26 h 203861"/>
                <a:gd name="connsiteX2" fmla="*/ 659810 w 659810"/>
                <a:gd name="connsiteY2" fmla="*/ 190907 h 203861"/>
                <a:gd name="connsiteX0" fmla="*/ 0 w 659810"/>
                <a:gd name="connsiteY0" fmla="*/ 12954 h 12954"/>
                <a:gd name="connsiteX1" fmla="*/ 659810 w 659810"/>
                <a:gd name="connsiteY1" fmla="*/ 0 h 12954"/>
                <a:gd name="connsiteX0" fmla="*/ 0 w 394470"/>
                <a:gd name="connsiteY0" fmla="*/ 220880 h 220880"/>
                <a:gd name="connsiteX1" fmla="*/ 394470 w 394470"/>
                <a:gd name="connsiteY1" fmla="*/ 0 h 220880"/>
                <a:gd name="connsiteX0" fmla="*/ 0 w 394470"/>
                <a:gd name="connsiteY0" fmla="*/ 220880 h 220880"/>
                <a:gd name="connsiteX1" fmla="*/ 394470 w 394470"/>
                <a:gd name="connsiteY1" fmla="*/ 0 h 220880"/>
                <a:gd name="connsiteX0" fmla="*/ 0 w 394470"/>
                <a:gd name="connsiteY0" fmla="*/ 220880 h 220880"/>
                <a:gd name="connsiteX1" fmla="*/ 394470 w 394470"/>
                <a:gd name="connsiteY1" fmla="*/ 0 h 22088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394470" h="220880">
                  <a:moveTo>
                    <a:pt x="0" y="220880"/>
                  </a:moveTo>
                  <a:cubicBezTo>
                    <a:pt x="196124" y="188157"/>
                    <a:pt x="317409" y="165659"/>
                    <a:pt x="394470" y="0"/>
                  </a:cubicBezTo>
                </a:path>
              </a:pathLst>
            </a:custGeom>
            <a:noFill/>
            <a:ln w="9525">
              <a:solidFill>
                <a:srgbClr val="FFC000"/>
              </a:solidFill>
              <a:headEnd type="triangl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>
            <a:off x="9224962" y="2610530"/>
            <a:ext cx="540212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120°</a:t>
            </a:r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3622</xdr:colOff>
      <xdr:row>1</xdr:row>
      <xdr:rowOff>125186</xdr:rowOff>
    </xdr:from>
    <xdr:to>
      <xdr:col>10</xdr:col>
      <xdr:colOff>1394272</xdr:colOff>
      <xdr:row>3</xdr:row>
      <xdr:rowOff>142286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423472" y="515711"/>
          <a:ext cx="1390650" cy="36000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2482</xdr:colOff>
      <xdr:row>17</xdr:row>
      <xdr:rowOff>151588</xdr:rowOff>
    </xdr:from>
    <xdr:to>
      <xdr:col>10</xdr:col>
      <xdr:colOff>1395413</xdr:colOff>
      <xdr:row>19</xdr:row>
      <xdr:rowOff>181597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422332" y="3494863"/>
          <a:ext cx="1392931" cy="372909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 editAs="oneCell">
    <xdr:from>
      <xdr:col>4</xdr:col>
      <xdr:colOff>724461</xdr:colOff>
      <xdr:row>10</xdr:row>
      <xdr:rowOff>157442</xdr:rowOff>
    </xdr:from>
    <xdr:to>
      <xdr:col>8</xdr:col>
      <xdr:colOff>200451</xdr:colOff>
      <xdr:row>23</xdr:row>
      <xdr:rowOff>78024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6061" y="242439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698947</xdr:colOff>
      <xdr:row>3</xdr:row>
      <xdr:rowOff>153770</xdr:rowOff>
    </xdr:from>
    <xdr:to>
      <xdr:col>10</xdr:col>
      <xdr:colOff>698947</xdr:colOff>
      <xdr:row>4</xdr:row>
      <xdr:rowOff>152400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endCxn id="40" idx="3"/>
        </xdr:cNvCxnSpPr>
      </xdr:nvCxnSpPr>
      <xdr:spPr>
        <a:xfrm>
          <a:off x="7126961" y="719827"/>
          <a:ext cx="0" cy="17280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30311</xdr:colOff>
      <xdr:row>13</xdr:row>
      <xdr:rowOff>83275</xdr:rowOff>
    </xdr:from>
    <xdr:to>
      <xdr:col>10</xdr:col>
      <xdr:colOff>1367583</xdr:colOff>
      <xdr:row>16</xdr:row>
      <xdr:rowOff>123824</xdr:rowOff>
    </xdr:to>
    <xdr:sp macro="" textlink="">
      <xdr:nvSpPr>
        <xdr:cNvPr id="39" name="片側の 2 つの角を切り取った四角形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 rot="10800000">
          <a:off x="6450161" y="2740750"/>
          <a:ext cx="1337272" cy="554899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30311</xdr:colOff>
      <xdr:row>4</xdr:row>
      <xdr:rowOff>152400</xdr:rowOff>
    </xdr:from>
    <xdr:to>
      <xdr:col>10</xdr:col>
      <xdr:colOff>1367583</xdr:colOff>
      <xdr:row>7</xdr:row>
      <xdr:rowOff>67306</xdr:rowOff>
    </xdr:to>
    <xdr:sp macro="" textlink="">
      <xdr:nvSpPr>
        <xdr:cNvPr id="40" name="片側の 2 つの角を切り取った四角形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6450161" y="885825"/>
          <a:ext cx="1337272" cy="467356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698947</xdr:colOff>
      <xdr:row>7</xdr:row>
      <xdr:rowOff>66684</xdr:rowOff>
    </xdr:from>
    <xdr:to>
      <xdr:col>10</xdr:col>
      <xdr:colOff>698947</xdr:colOff>
      <xdr:row>8</xdr:row>
      <xdr:rowOff>163286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>
          <a:off x="7126961" y="1362084"/>
          <a:ext cx="0" cy="27077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698947</xdr:colOff>
      <xdr:row>10</xdr:row>
      <xdr:rowOff>6812</xdr:rowOff>
    </xdr:from>
    <xdr:to>
      <xdr:col>10</xdr:col>
      <xdr:colOff>698947</xdr:colOff>
      <xdr:row>11</xdr:row>
      <xdr:rowOff>5443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>
          <a:off x="7126961" y="2118641"/>
          <a:ext cx="0" cy="17280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698947</xdr:colOff>
      <xdr:row>12</xdr:row>
      <xdr:rowOff>1369</xdr:rowOff>
    </xdr:from>
    <xdr:to>
      <xdr:col>10</xdr:col>
      <xdr:colOff>698947</xdr:colOff>
      <xdr:row>13</xdr:row>
      <xdr:rowOff>83275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>
          <a:endCxn id="39" idx="1"/>
        </xdr:cNvCxnSpPr>
      </xdr:nvCxnSpPr>
      <xdr:spPr>
        <a:xfrm>
          <a:off x="7126961" y="2755455"/>
          <a:ext cx="0" cy="25607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698947</xdr:colOff>
      <xdr:row>16</xdr:row>
      <xdr:rowOff>110226</xdr:rowOff>
    </xdr:from>
    <xdr:to>
      <xdr:col>10</xdr:col>
      <xdr:colOff>698948</xdr:colOff>
      <xdr:row>17</xdr:row>
      <xdr:rowOff>151588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>
          <a:endCxn id="3" idx="0"/>
        </xdr:cNvCxnSpPr>
      </xdr:nvCxnSpPr>
      <xdr:spPr>
        <a:xfrm>
          <a:off x="7126961" y="3560997"/>
          <a:ext cx="1" cy="21553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548384</xdr:colOff>
      <xdr:row>7</xdr:row>
      <xdr:rowOff>23116</xdr:rowOff>
    </xdr:from>
    <xdr:to>
      <xdr:col>8</xdr:col>
      <xdr:colOff>614362</xdr:colOff>
      <xdr:row>9</xdr:row>
      <xdr:rowOff>356023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GrpSpPr/>
      </xdr:nvGrpSpPr>
      <xdr:grpSpPr>
        <a:xfrm>
          <a:off x="5895719" y="1486156"/>
          <a:ext cx="683198" cy="683427"/>
          <a:chOff x="5187059" y="3499741"/>
          <a:chExt cx="751778" cy="675807"/>
        </a:xfrm>
      </xdr:grpSpPr>
      <xdr:sp macro="" textlink="">
        <xdr:nvSpPr>
          <xdr:cNvPr id="49" name="右矢印 48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SpPr/>
        </xdr:nvSpPr>
        <xdr:spPr>
          <a:xfrm>
            <a:off x="5187059" y="3499741"/>
            <a:ext cx="208156" cy="182369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0" name="グループ化 49"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GrpSpPr/>
        </xdr:nvGrpSpPr>
        <xdr:grpSpPr>
          <a:xfrm>
            <a:off x="5281612" y="3518323"/>
            <a:ext cx="657225" cy="657225"/>
            <a:chOff x="8429625" y="3865986"/>
            <a:chExt cx="657225" cy="657225"/>
          </a:xfrm>
        </xdr:grpSpPr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500-000033000000}"/>
                </a:ext>
              </a:extLst>
            </xdr:cNvPr>
            <xdr:cNvCxnSpPr/>
          </xdr:nvCxnSpPr>
          <xdr:spPr>
            <a:xfrm rot="7200000">
              <a:off x="8593931" y="4194599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0000000-0008-0000-0500-000034000000}"/>
                </a:ext>
              </a:extLst>
            </xdr:cNvPr>
            <xdr:cNvCxnSpPr/>
          </xdr:nvCxnSpPr>
          <xdr:spPr>
            <a:xfrm>
              <a:off x="8429625" y="3910012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直線コネクタ 52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CxnSpPr/>
          </xdr:nvCxnSpPr>
          <xdr:spPr>
            <a:xfrm rot="14400000" flipH="1">
              <a:off x="8265319" y="4194599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125186</xdr:rowOff>
    </xdr:from>
    <xdr:to>
      <xdr:col>11</xdr:col>
      <xdr:colOff>0</xdr:colOff>
      <xdr:row>3</xdr:row>
      <xdr:rowOff>142286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429375" y="515711"/>
          <a:ext cx="1390650" cy="36000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8385</xdr:colOff>
      <xdr:row>17</xdr:row>
      <xdr:rowOff>151588</xdr:rowOff>
    </xdr:from>
    <xdr:to>
      <xdr:col>11</xdr:col>
      <xdr:colOff>1141</xdr:colOff>
      <xdr:row>20</xdr:row>
      <xdr:rowOff>622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428235" y="4028263"/>
          <a:ext cx="1392931" cy="363384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 editAs="oneCell">
    <xdr:from>
      <xdr:col>4</xdr:col>
      <xdr:colOff>314886</xdr:colOff>
      <xdr:row>11</xdr:row>
      <xdr:rowOff>90767</xdr:rowOff>
    </xdr:from>
    <xdr:to>
      <xdr:col>7</xdr:col>
      <xdr:colOff>476676</xdr:colOff>
      <xdr:row>24</xdr:row>
      <xdr:rowOff>11349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6486" y="264346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704484</xdr:colOff>
      <xdr:row>3</xdr:row>
      <xdr:rowOff>142286</xdr:rowOff>
    </xdr:from>
    <xdr:to>
      <xdr:col>10</xdr:col>
      <xdr:colOff>704850</xdr:colOff>
      <xdr:row>4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>
          <a:stCxn id="2" idx="2"/>
          <a:endCxn id="7" idx="3"/>
        </xdr:cNvCxnSpPr>
      </xdr:nvCxnSpPr>
      <xdr:spPr>
        <a:xfrm>
          <a:off x="7137522" y="867651"/>
          <a:ext cx="366" cy="17863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36215</xdr:colOff>
      <xdr:row>13</xdr:row>
      <xdr:rowOff>83275</xdr:rowOff>
    </xdr:from>
    <xdr:to>
      <xdr:col>10</xdr:col>
      <xdr:colOff>1373487</xdr:colOff>
      <xdr:row>16</xdr:row>
      <xdr:rowOff>123824</xdr:rowOff>
    </xdr:to>
    <xdr:sp macro="" textlink="">
      <xdr:nvSpPr>
        <xdr:cNvPr id="6" name="片側の 2 つの角を切り取った四角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rot="10800000">
          <a:off x="6456065" y="3274150"/>
          <a:ext cx="1337272" cy="554899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36214</xdr:colOff>
      <xdr:row>4</xdr:row>
      <xdr:rowOff>152400</xdr:rowOff>
    </xdr:from>
    <xdr:to>
      <xdr:col>10</xdr:col>
      <xdr:colOff>1373486</xdr:colOff>
      <xdr:row>7</xdr:row>
      <xdr:rowOff>67306</xdr:rowOff>
    </xdr:to>
    <xdr:sp macro="" textlink="">
      <xdr:nvSpPr>
        <xdr:cNvPr id="7" name="片側の 2 つの角を切り取った四角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6456064" y="1057275"/>
          <a:ext cx="1337272" cy="581656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704484</xdr:colOff>
      <xdr:row>7</xdr:row>
      <xdr:rowOff>67306</xdr:rowOff>
    </xdr:from>
    <xdr:to>
      <xdr:col>10</xdr:col>
      <xdr:colOff>704850</xdr:colOff>
      <xdr:row>8</xdr:row>
      <xdr:rowOff>161926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>
          <a:stCxn id="7" idx="1"/>
          <a:endCxn id="21" idx="0"/>
        </xdr:cNvCxnSpPr>
      </xdr:nvCxnSpPr>
      <xdr:spPr>
        <a:xfrm flipH="1">
          <a:off x="7137522" y="1627941"/>
          <a:ext cx="366" cy="26313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704484</xdr:colOff>
      <xdr:row>10</xdr:row>
      <xdr:rowOff>19051</xdr:rowOff>
    </xdr:from>
    <xdr:to>
      <xdr:col>10</xdr:col>
      <xdr:colOff>704484</xdr:colOff>
      <xdr:row>10</xdr:row>
      <xdr:rowOff>142876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>
          <a:stCxn id="21" idx="2"/>
          <a:endCxn id="22" idx="0"/>
        </xdr:cNvCxnSpPr>
      </xdr:nvCxnSpPr>
      <xdr:spPr>
        <a:xfrm>
          <a:off x="7137522" y="2385647"/>
          <a:ext cx="0" cy="123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704484</xdr:colOff>
      <xdr:row>12</xdr:row>
      <xdr:rowOff>1</xdr:rowOff>
    </xdr:from>
    <xdr:to>
      <xdr:col>10</xdr:col>
      <xdr:colOff>704851</xdr:colOff>
      <xdr:row>13</xdr:row>
      <xdr:rowOff>83275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>
          <a:stCxn id="22" idx="2"/>
          <a:endCxn id="6" idx="1"/>
        </xdr:cNvCxnSpPr>
      </xdr:nvCxnSpPr>
      <xdr:spPr>
        <a:xfrm>
          <a:off x="7137522" y="3004039"/>
          <a:ext cx="367" cy="25179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704485</xdr:colOff>
      <xdr:row>16</xdr:row>
      <xdr:rowOff>123824</xdr:rowOff>
    </xdr:from>
    <xdr:to>
      <xdr:col>10</xdr:col>
      <xdr:colOff>704851</xdr:colOff>
      <xdr:row>17</xdr:row>
      <xdr:rowOff>151588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>
          <a:stCxn id="6" idx="3"/>
          <a:endCxn id="3" idx="0"/>
        </xdr:cNvCxnSpPr>
      </xdr:nvCxnSpPr>
      <xdr:spPr>
        <a:xfrm flipH="1">
          <a:off x="7137523" y="3801939"/>
          <a:ext cx="366" cy="19628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161926</xdr:rowOff>
    </xdr:from>
    <xdr:to>
      <xdr:col>11</xdr:col>
      <xdr:colOff>9525</xdr:colOff>
      <xdr:row>10</xdr:row>
      <xdr:rowOff>19051</xdr:rowOff>
    </xdr:to>
    <xdr:sp macro="" textlink="">
      <xdr:nvSpPr>
        <xdr:cNvPr id="21" name="フローチャート: 処理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6419850" y="1905001"/>
          <a:ext cx="1409700" cy="495300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10</xdr:row>
      <xdr:rowOff>142876</xdr:rowOff>
    </xdr:from>
    <xdr:to>
      <xdr:col>11</xdr:col>
      <xdr:colOff>9525</xdr:colOff>
      <xdr:row>12</xdr:row>
      <xdr:rowOff>1</xdr:rowOff>
    </xdr:to>
    <xdr:sp macro="" textlink="">
      <xdr:nvSpPr>
        <xdr:cNvPr id="22" name="フローチャート: 処理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419850" y="2524126"/>
          <a:ext cx="1409700" cy="495300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7</xdr:col>
      <xdr:colOff>359567</xdr:colOff>
      <xdr:row>6</xdr:row>
      <xdr:rowOff>4066</xdr:rowOff>
    </xdr:from>
    <xdr:to>
      <xdr:col>9</xdr:col>
      <xdr:colOff>371475</xdr:colOff>
      <xdr:row>9</xdr:row>
      <xdr:rowOff>236960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pSpPr/>
      </xdr:nvGrpSpPr>
      <xdr:grpSpPr>
        <a:xfrm>
          <a:off x="5706902" y="1282321"/>
          <a:ext cx="1253968" cy="880594"/>
          <a:chOff x="6322217" y="1623316"/>
          <a:chExt cx="1402558" cy="880594"/>
        </a:xfrm>
      </xdr:grpSpPr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GrpSpPr/>
        </xdr:nvGrpSpPr>
        <xdr:grpSpPr>
          <a:xfrm>
            <a:off x="6322217" y="1670472"/>
            <a:ext cx="1402558" cy="833438"/>
            <a:chOff x="4946498" y="1645758"/>
            <a:chExt cx="1402043" cy="834726"/>
          </a:xfrm>
        </xdr:grpSpPr>
        <xdr:sp macro="" textlink="">
          <xdr:nvSpPr>
            <xdr:cNvPr id="17" name="フリーフォーム 16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SpPr/>
          </xdr:nvSpPr>
          <xdr:spPr>
            <a:xfrm>
              <a:off x="5900351" y="1660439"/>
              <a:ext cx="180461" cy="173252"/>
            </a:xfrm>
            <a:custGeom>
              <a:avLst/>
              <a:gdLst>
                <a:gd name="connsiteX0" fmla="*/ 0 w 161925"/>
                <a:gd name="connsiteY0" fmla="*/ 161925 h 161925"/>
                <a:gd name="connsiteX1" fmla="*/ 161925 w 161925"/>
                <a:gd name="connsiteY1" fmla="*/ 0 h 161925"/>
                <a:gd name="connsiteX0" fmla="*/ 0 w 161925"/>
                <a:gd name="connsiteY0" fmla="*/ 161925 h 161925"/>
                <a:gd name="connsiteX1" fmla="*/ 161925 w 161925"/>
                <a:gd name="connsiteY1" fmla="*/ 0 h 161925"/>
                <a:gd name="connsiteX0" fmla="*/ 0 w 161925"/>
                <a:gd name="connsiteY0" fmla="*/ 161925 h 161925"/>
                <a:gd name="connsiteX1" fmla="*/ 161925 w 161925"/>
                <a:gd name="connsiteY1" fmla="*/ 0 h 161925"/>
                <a:gd name="connsiteX0" fmla="*/ 0 w 179889"/>
                <a:gd name="connsiteY0" fmla="*/ 172157 h 172157"/>
                <a:gd name="connsiteX1" fmla="*/ 179889 w 179889"/>
                <a:gd name="connsiteY1" fmla="*/ 0 h 17215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79889" h="172157">
                  <a:moveTo>
                    <a:pt x="0" y="172157"/>
                  </a:moveTo>
                  <a:cubicBezTo>
                    <a:pt x="118663" y="126350"/>
                    <a:pt x="150173" y="90730"/>
                    <a:pt x="179889" y="0"/>
                  </a:cubicBezTo>
                </a:path>
              </a:pathLst>
            </a:custGeom>
            <a:noFill/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GrpSpPr/>
          </xdr:nvGrpSpPr>
          <xdr:grpSpPr>
            <a:xfrm>
              <a:off x="4946498" y="1645758"/>
              <a:ext cx="1402043" cy="834726"/>
              <a:chOff x="4950617" y="1641897"/>
              <a:chExt cx="1402558" cy="833438"/>
            </a:xfrm>
          </xdr:grpSpPr>
          <xdr:cxnSp macro="">
            <xdr:nvCxnSpPr>
              <xdr:cNvPr id="23" name="直線コネクタ 22">
                <a:extLst>
                  <a:ext uri="{FF2B5EF4-FFF2-40B4-BE49-F238E27FC236}">
                    <a16:creationId xmlns:a16="http://schemas.microsoft.com/office/drawing/2014/main" id="{00000000-0008-0000-0600-000017000000}"/>
                  </a:ext>
                </a:extLst>
              </xdr:cNvPr>
              <xdr:cNvCxnSpPr/>
            </xdr:nvCxnSpPr>
            <xdr:spPr>
              <a:xfrm>
                <a:off x="5424487" y="1657349"/>
                <a:ext cx="928688" cy="0"/>
              </a:xfrm>
              <a:prstGeom prst="line">
                <a:avLst/>
              </a:prstGeom>
              <a:ln w="9525">
                <a:solidFill>
                  <a:srgbClr val="FFC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直線コネクタ 14">
                <a:extLst>
                  <a:ext uri="{FF2B5EF4-FFF2-40B4-BE49-F238E27FC236}">
                    <a16:creationId xmlns:a16="http://schemas.microsoft.com/office/drawing/2014/main" id="{00000000-0008-0000-0600-00000F000000}"/>
                  </a:ext>
                </a:extLst>
              </xdr:cNvPr>
              <xdr:cNvCxnSpPr/>
            </xdr:nvCxnSpPr>
            <xdr:spPr>
              <a:xfrm rot="4320000">
                <a:off x="5626892" y="1970510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" name="直線コネクタ 15">
                <a:extLst>
                  <a:ext uri="{FF2B5EF4-FFF2-40B4-BE49-F238E27FC236}">
                    <a16:creationId xmlns:a16="http://schemas.microsoft.com/office/drawing/2014/main" id="{00000000-0008-0000-0600-000010000000}"/>
                  </a:ext>
                </a:extLst>
              </xdr:cNvPr>
              <xdr:cNvCxnSpPr/>
            </xdr:nvCxnSpPr>
            <xdr:spPr>
              <a:xfrm>
                <a:off x="5195887" y="1657349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直線コネクタ 17">
                <a:extLst>
                  <a:ext uri="{FF2B5EF4-FFF2-40B4-BE49-F238E27FC236}">
                    <a16:creationId xmlns:a16="http://schemas.microsoft.com/office/drawing/2014/main" id="{00000000-0008-0000-0600-000012000000}"/>
                  </a:ext>
                </a:extLst>
              </xdr:cNvPr>
              <xdr:cNvCxnSpPr/>
            </xdr:nvCxnSpPr>
            <xdr:spPr>
              <a:xfrm rot="8640000">
                <a:off x="5474492" y="2475335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" name="直線コネクタ 18">
                <a:extLst>
                  <a:ext uri="{FF2B5EF4-FFF2-40B4-BE49-F238E27FC236}">
                    <a16:creationId xmlns:a16="http://schemas.microsoft.com/office/drawing/2014/main" id="{00000000-0008-0000-0600-000013000000}"/>
                  </a:ext>
                </a:extLst>
              </xdr:cNvPr>
              <xdr:cNvCxnSpPr/>
            </xdr:nvCxnSpPr>
            <xdr:spPr>
              <a:xfrm rot="12960000">
                <a:off x="4950617" y="2475335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" name="直線コネクタ 19">
                <a:extLst>
                  <a:ext uri="{FF2B5EF4-FFF2-40B4-BE49-F238E27FC236}">
                    <a16:creationId xmlns:a16="http://schemas.microsoft.com/office/drawing/2014/main" id="{00000000-0008-0000-0600-000014000000}"/>
                  </a:ext>
                </a:extLst>
              </xdr:cNvPr>
              <xdr:cNvCxnSpPr/>
            </xdr:nvCxnSpPr>
            <xdr:spPr>
              <a:xfrm rot="17280000">
                <a:off x="4779168" y="1980035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13" name="右矢印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6472934" y="1623316"/>
            <a:ext cx="208156" cy="182369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510531</xdr:colOff>
      <xdr:row>7</xdr:row>
      <xdr:rowOff>89860</xdr:rowOff>
    </xdr:from>
    <xdr:to>
      <xdr:col>9</xdr:col>
      <xdr:colOff>93453</xdr:colOff>
      <xdr:row>7</xdr:row>
      <xdr:rowOff>168103</xdr:rowOff>
    </xdr:to>
    <xdr:sp macro="" textlink="">
      <xdr:nvSpPr>
        <xdr:cNvPr id="24" name="フリーフォーム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5749281" y="1661485"/>
          <a:ext cx="287772" cy="78243"/>
        </a:xfrm>
        <a:custGeom>
          <a:avLst/>
          <a:gdLst>
            <a:gd name="connsiteX0" fmla="*/ 0 w 265981"/>
            <a:gd name="connsiteY0" fmla="*/ 57509 h 57509"/>
            <a:gd name="connsiteX1" fmla="*/ 265981 w 265981"/>
            <a:gd name="connsiteY1" fmla="*/ 0 h 57509"/>
            <a:gd name="connsiteX0" fmla="*/ 0 w 287383"/>
            <a:gd name="connsiteY0" fmla="*/ 76559 h 76559"/>
            <a:gd name="connsiteX1" fmla="*/ 287383 w 287383"/>
            <a:gd name="connsiteY1" fmla="*/ 0 h 76559"/>
            <a:gd name="connsiteX0" fmla="*/ 0 w 287383"/>
            <a:gd name="connsiteY0" fmla="*/ 76559 h 77268"/>
            <a:gd name="connsiteX1" fmla="*/ 287383 w 287383"/>
            <a:gd name="connsiteY1" fmla="*/ 0 h 77268"/>
            <a:gd name="connsiteX0" fmla="*/ 0 w 287383"/>
            <a:gd name="connsiteY0" fmla="*/ 76559 h 78243"/>
            <a:gd name="connsiteX1" fmla="*/ 287383 w 287383"/>
            <a:gd name="connsiteY1" fmla="*/ 0 h 782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87383" h="78243">
              <a:moveTo>
                <a:pt x="0" y="76559"/>
              </a:moveTo>
              <a:cubicBezTo>
                <a:pt x="155246" y="84377"/>
                <a:pt x="186833" y="66001"/>
                <a:pt x="287383" y="0"/>
              </a:cubicBezTo>
            </a:path>
          </a:pathLst>
        </a:custGeom>
        <a:noFill/>
        <a:ln w="127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1</xdr:row>
      <xdr:rowOff>125186</xdr:rowOff>
    </xdr:from>
    <xdr:to>
      <xdr:col>11</xdr:col>
      <xdr:colOff>0</xdr:colOff>
      <xdr:row>3</xdr:row>
      <xdr:rowOff>142286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429375" y="515711"/>
          <a:ext cx="1390650" cy="36000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8385</xdr:colOff>
      <xdr:row>17</xdr:row>
      <xdr:rowOff>151588</xdr:rowOff>
    </xdr:from>
    <xdr:to>
      <xdr:col>11</xdr:col>
      <xdr:colOff>1141</xdr:colOff>
      <xdr:row>20</xdr:row>
      <xdr:rowOff>622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428235" y="4028263"/>
          <a:ext cx="1392931" cy="363384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 editAs="oneCell">
    <xdr:from>
      <xdr:col>4</xdr:col>
      <xdr:colOff>486336</xdr:colOff>
      <xdr:row>9</xdr:row>
      <xdr:rowOff>262217</xdr:rowOff>
    </xdr:from>
    <xdr:to>
      <xdr:col>7</xdr:col>
      <xdr:colOff>648126</xdr:colOff>
      <xdr:row>21</xdr:row>
      <xdr:rowOff>58974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9536" y="220531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704358</xdr:colOff>
      <xdr:row>3</xdr:row>
      <xdr:rowOff>142286</xdr:rowOff>
    </xdr:from>
    <xdr:to>
      <xdr:col>10</xdr:col>
      <xdr:colOff>704850</xdr:colOff>
      <xdr:row>4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>
          <a:stCxn id="2" idx="2"/>
          <a:endCxn id="7" idx="3"/>
        </xdr:cNvCxnSpPr>
      </xdr:nvCxnSpPr>
      <xdr:spPr>
        <a:xfrm>
          <a:off x="7115668" y="871441"/>
          <a:ext cx="492" cy="18090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36215</xdr:colOff>
      <xdr:row>13</xdr:row>
      <xdr:rowOff>83275</xdr:rowOff>
    </xdr:from>
    <xdr:to>
      <xdr:col>10</xdr:col>
      <xdr:colOff>1373487</xdr:colOff>
      <xdr:row>16</xdr:row>
      <xdr:rowOff>123824</xdr:rowOff>
    </xdr:to>
    <xdr:sp macro="" textlink="">
      <xdr:nvSpPr>
        <xdr:cNvPr id="6" name="片側の 2 つの角を切り取った四角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 rot="10800000">
          <a:off x="6456065" y="3274150"/>
          <a:ext cx="1337272" cy="554899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36214</xdr:colOff>
      <xdr:row>4</xdr:row>
      <xdr:rowOff>152400</xdr:rowOff>
    </xdr:from>
    <xdr:to>
      <xdr:col>10</xdr:col>
      <xdr:colOff>1373486</xdr:colOff>
      <xdr:row>7</xdr:row>
      <xdr:rowOff>67306</xdr:rowOff>
    </xdr:to>
    <xdr:sp macro="" textlink="">
      <xdr:nvSpPr>
        <xdr:cNvPr id="7" name="片側の 2 つの角を切り取った四角形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6456064" y="1057275"/>
          <a:ext cx="1337272" cy="581656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704358</xdr:colOff>
      <xdr:row>7</xdr:row>
      <xdr:rowOff>67306</xdr:rowOff>
    </xdr:from>
    <xdr:to>
      <xdr:col>10</xdr:col>
      <xdr:colOff>704850</xdr:colOff>
      <xdr:row>8</xdr:row>
      <xdr:rowOff>161926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>
          <a:stCxn id="7" idx="1"/>
          <a:endCxn id="18" idx="0"/>
        </xdr:cNvCxnSpPr>
      </xdr:nvCxnSpPr>
      <xdr:spPr>
        <a:xfrm flipH="1">
          <a:off x="7115668" y="1630720"/>
          <a:ext cx="492" cy="26541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704358</xdr:colOff>
      <xdr:row>10</xdr:row>
      <xdr:rowOff>38101</xdr:rowOff>
    </xdr:from>
    <xdr:to>
      <xdr:col>10</xdr:col>
      <xdr:colOff>704358</xdr:colOff>
      <xdr:row>10</xdr:row>
      <xdr:rowOff>161926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>
          <a:stCxn id="18" idx="2"/>
          <a:endCxn id="19" idx="0"/>
        </xdr:cNvCxnSpPr>
      </xdr:nvCxnSpPr>
      <xdr:spPr>
        <a:xfrm>
          <a:off x="7115668" y="2409498"/>
          <a:ext cx="0" cy="123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704358</xdr:colOff>
      <xdr:row>12</xdr:row>
      <xdr:rowOff>38101</xdr:rowOff>
    </xdr:from>
    <xdr:to>
      <xdr:col>10</xdr:col>
      <xdr:colOff>704851</xdr:colOff>
      <xdr:row>13</xdr:row>
      <xdr:rowOff>83275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>
          <a:stCxn id="19" idx="2"/>
          <a:endCxn id="6" idx="1"/>
        </xdr:cNvCxnSpPr>
      </xdr:nvCxnSpPr>
      <xdr:spPr>
        <a:xfrm>
          <a:off x="7115668" y="3046687"/>
          <a:ext cx="493" cy="21596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704358</xdr:colOff>
      <xdr:row>16</xdr:row>
      <xdr:rowOff>123824</xdr:rowOff>
    </xdr:from>
    <xdr:to>
      <xdr:col>10</xdr:col>
      <xdr:colOff>704851</xdr:colOff>
      <xdr:row>17</xdr:row>
      <xdr:rowOff>151588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>
          <a:stCxn id="6" idx="3"/>
          <a:endCxn id="3" idx="0"/>
        </xdr:cNvCxnSpPr>
      </xdr:nvCxnSpPr>
      <xdr:spPr>
        <a:xfrm flipH="1">
          <a:off x="7115668" y="3815583"/>
          <a:ext cx="493" cy="19855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548384</xdr:colOff>
      <xdr:row>6</xdr:row>
      <xdr:rowOff>135689</xdr:rowOff>
    </xdr:from>
    <xdr:to>
      <xdr:col>9</xdr:col>
      <xdr:colOff>265981</xdr:colOff>
      <xdr:row>9</xdr:row>
      <xdr:rowOff>145215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pSpPr/>
      </xdr:nvGrpSpPr>
      <xdr:grpSpPr>
        <a:xfrm>
          <a:off x="5895719" y="1408229"/>
          <a:ext cx="961562" cy="659131"/>
          <a:chOff x="5106007" y="1408085"/>
          <a:chExt cx="1108606" cy="660102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GrpSpPr/>
        </xdr:nvGrpSpPr>
        <xdr:grpSpPr>
          <a:xfrm>
            <a:off x="5135788" y="1408085"/>
            <a:ext cx="1078825" cy="660102"/>
            <a:chOff x="5135788" y="1408085"/>
            <a:chExt cx="1078825" cy="660102"/>
          </a:xfrm>
        </xdr:grpSpPr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700-000016000000}"/>
                </a:ext>
              </a:extLst>
            </xdr:cNvPr>
            <xdr:cNvCxnSpPr/>
          </xdr:nvCxnSpPr>
          <xdr:spPr>
            <a:xfrm>
              <a:off x="5304796" y="1663639"/>
              <a:ext cx="909817" cy="0"/>
            </a:xfrm>
            <a:prstGeom prst="line">
              <a:avLst/>
            </a:prstGeom>
            <a:ln w="12700"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00000000-0008-0000-0700-00000D000000}"/>
                </a:ext>
              </a:extLst>
            </xdr:cNvPr>
            <xdr:cNvCxnSpPr/>
          </xdr:nvCxnSpPr>
          <xdr:spPr>
            <a:xfrm rot="4320000">
              <a:off x="5299375" y="1738137"/>
              <a:ext cx="660101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CxnSpPr/>
          </xdr:nvCxnSpPr>
          <xdr:spPr>
            <a:xfrm>
              <a:off x="5200560" y="1663639"/>
              <a:ext cx="657944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00000000-0008-0000-0700-00000F000000}"/>
                </a:ext>
              </a:extLst>
            </xdr:cNvPr>
            <xdr:cNvCxnSpPr/>
          </xdr:nvCxnSpPr>
          <xdr:spPr>
            <a:xfrm rot="8640000">
              <a:off x="5264038" y="1857871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00000000-0008-0000-0700-000010000000}"/>
                </a:ext>
              </a:extLst>
            </xdr:cNvPr>
            <xdr:cNvCxnSpPr/>
          </xdr:nvCxnSpPr>
          <xdr:spPr>
            <a:xfrm rot="12960000">
              <a:off x="5135788" y="1857872"/>
              <a:ext cx="657944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CxnSpPr/>
          </xdr:nvCxnSpPr>
          <xdr:spPr>
            <a:xfrm rot="17280000">
              <a:off x="5098294" y="1738136"/>
              <a:ext cx="660101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" name="右矢印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/>
        </xdr:nvSpPr>
        <xdr:spPr>
          <a:xfrm>
            <a:off x="5106007" y="1601031"/>
            <a:ext cx="208875" cy="183447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0</xdr:colOff>
      <xdr:row>8</xdr:row>
      <xdr:rowOff>161926</xdr:rowOff>
    </xdr:from>
    <xdr:to>
      <xdr:col>11</xdr:col>
      <xdr:colOff>9525</xdr:colOff>
      <xdr:row>10</xdr:row>
      <xdr:rowOff>38101</xdr:rowOff>
    </xdr:to>
    <xdr:sp macro="" textlink="">
      <xdr:nvSpPr>
        <xdr:cNvPr id="18" name="フローチャート: 処理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6419850" y="1905001"/>
          <a:ext cx="1409700" cy="514350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10</xdr:row>
      <xdr:rowOff>161926</xdr:rowOff>
    </xdr:from>
    <xdr:to>
      <xdr:col>11</xdr:col>
      <xdr:colOff>9525</xdr:colOff>
      <xdr:row>12</xdr:row>
      <xdr:rowOff>38101</xdr:rowOff>
    </xdr:to>
    <xdr:sp macro="" textlink="">
      <xdr:nvSpPr>
        <xdr:cNvPr id="19" name="フローチャート: 処理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6419850" y="2543176"/>
          <a:ext cx="1409700" cy="514350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320331</xdr:colOff>
      <xdr:row>4</xdr:row>
      <xdr:rowOff>178630</xdr:rowOff>
    </xdr:from>
    <xdr:to>
      <xdr:col>10</xdr:col>
      <xdr:colOff>320968</xdr:colOff>
      <xdr:row>24</xdr:row>
      <xdr:rowOff>186359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16629DC-D702-4501-BCD3-8EF5B8A351E8}"/>
            </a:ext>
          </a:extLst>
        </xdr:cNvPr>
        <xdr:cNvCxnSpPr>
          <a:stCxn id="26" idx="2"/>
        </xdr:cNvCxnSpPr>
      </xdr:nvCxnSpPr>
      <xdr:spPr>
        <a:xfrm flipH="1">
          <a:off x="7635531" y="1216855"/>
          <a:ext cx="637" cy="422730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295836</xdr:colOff>
      <xdr:row>1</xdr:row>
      <xdr:rowOff>81242</xdr:rowOff>
    </xdr:from>
    <xdr:to>
      <xdr:col>27</xdr:col>
      <xdr:colOff>209976</xdr:colOff>
      <xdr:row>12</xdr:row>
      <xdr:rowOff>192324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1F89EB2-566C-41AB-A45D-5730BEF81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87886" y="49081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366347</xdr:colOff>
      <xdr:row>9</xdr:row>
      <xdr:rowOff>124323</xdr:rowOff>
    </xdr:from>
    <xdr:to>
      <xdr:col>13</xdr:col>
      <xdr:colOff>556846</xdr:colOff>
      <xdr:row>9</xdr:row>
      <xdr:rowOff>128953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A6C42CA-B6BC-4A76-95FB-6F3422AFA38D}"/>
            </a:ext>
          </a:extLst>
        </xdr:cNvPr>
        <xdr:cNvCxnSpPr/>
      </xdr:nvCxnSpPr>
      <xdr:spPr>
        <a:xfrm>
          <a:off x="7681547" y="2238873"/>
          <a:ext cx="3019424" cy="46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732692</xdr:colOff>
      <xdr:row>8</xdr:row>
      <xdr:rowOff>150936</xdr:rowOff>
    </xdr:from>
    <xdr:to>
      <xdr:col>14</xdr:col>
      <xdr:colOff>37145</xdr:colOff>
      <xdr:row>10</xdr:row>
      <xdr:rowOff>21357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EC8A992-22A2-40D6-B8BA-DA4EBD77046E}"/>
            </a:ext>
          </a:extLst>
        </xdr:cNvPr>
        <xdr:cNvSpPr txBox="1"/>
      </xdr:nvSpPr>
      <xdr:spPr>
        <a:xfrm>
          <a:off x="9076592" y="2055936"/>
          <a:ext cx="1666653" cy="2895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この時点での</a:t>
          </a:r>
          <a:r>
            <a:rPr kumimoji="1" lang="en-US" altLang="ja-JP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</a:t>
          </a:r>
          <a:r>
            <a:rPr kumimoji="1" lang="en-US" altLang="ja-JP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</a:t>
          </a:r>
          <a:r>
            <a:rPr kumimoji="1" lang="ja-JP" altLang="en-US" sz="12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は？</a:t>
          </a:r>
          <a:endParaRPr kumimoji="1" lang="en-US" altLang="ja-JP" sz="12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390728</xdr:colOff>
      <xdr:row>15</xdr:row>
      <xdr:rowOff>163889</xdr:rowOff>
    </xdr:from>
    <xdr:to>
      <xdr:col>14</xdr:col>
      <xdr:colOff>21230</xdr:colOff>
      <xdr:row>15</xdr:row>
      <xdr:rowOff>163889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E9A1BC42-A67E-4F60-A443-BA7E01B2F84F}"/>
            </a:ext>
          </a:extLst>
        </xdr:cNvPr>
        <xdr:cNvCxnSpPr/>
      </xdr:nvCxnSpPr>
      <xdr:spPr>
        <a:xfrm>
          <a:off x="7705928" y="3535739"/>
          <a:ext cx="30214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412708</xdr:colOff>
      <xdr:row>21</xdr:row>
      <xdr:rowOff>138977</xdr:rowOff>
    </xdr:from>
    <xdr:to>
      <xdr:col>14</xdr:col>
      <xdr:colOff>43210</xdr:colOff>
      <xdr:row>21</xdr:row>
      <xdr:rowOff>138977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C389BCF0-C97D-488C-BB31-78462E5096F1}"/>
            </a:ext>
          </a:extLst>
        </xdr:cNvPr>
        <xdr:cNvCxnSpPr/>
      </xdr:nvCxnSpPr>
      <xdr:spPr>
        <a:xfrm>
          <a:off x="7727908" y="4768127"/>
          <a:ext cx="30214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698936</xdr:colOff>
      <xdr:row>14</xdr:row>
      <xdr:rowOff>170717</xdr:rowOff>
    </xdr:from>
    <xdr:to>
      <xdr:col>13</xdr:col>
      <xdr:colOff>535374</xdr:colOff>
      <xdr:row>16</xdr:row>
      <xdr:rowOff>41138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090912-F49D-4A9B-9939-8F22AC986B3B}"/>
            </a:ext>
          </a:extLst>
        </xdr:cNvPr>
        <xdr:cNvSpPr txBox="1"/>
      </xdr:nvSpPr>
      <xdr:spPr>
        <a:xfrm>
          <a:off x="9042836" y="3333017"/>
          <a:ext cx="1636663" cy="2895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この時点での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は？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314324</xdr:colOff>
      <xdr:row>7</xdr:row>
      <xdr:rowOff>43229</xdr:rowOff>
    </xdr:from>
    <xdr:to>
      <xdr:col>4</xdr:col>
      <xdr:colOff>1104899</xdr:colOff>
      <xdr:row>25</xdr:row>
      <xdr:rowOff>176842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CF08ACC0-588A-46C4-93C7-2459ABBA2771}"/>
            </a:ext>
          </a:extLst>
        </xdr:cNvPr>
        <xdr:cNvGrpSpPr/>
      </xdr:nvGrpSpPr>
      <xdr:grpSpPr>
        <a:xfrm>
          <a:off x="2173604" y="1702484"/>
          <a:ext cx="1331595" cy="3928373"/>
          <a:chOff x="2371724" y="1710104"/>
          <a:chExt cx="1457325" cy="3934088"/>
        </a:xfrm>
      </xdr:grpSpPr>
      <xdr:sp macro="" textlink="">
        <xdr:nvSpPr>
          <xdr:cNvPr id="15" name="フローチャート: 端子 14">
            <a:extLst>
              <a:ext uri="{FF2B5EF4-FFF2-40B4-BE49-F238E27FC236}">
                <a16:creationId xmlns:a16="http://schemas.microsoft.com/office/drawing/2014/main" id="{7D0469A8-A668-9D1D-A0E8-3297682E12B2}"/>
              </a:ext>
            </a:extLst>
          </xdr:cNvPr>
          <xdr:cNvSpPr/>
        </xdr:nvSpPr>
        <xdr:spPr>
          <a:xfrm>
            <a:off x="2512706" y="1710104"/>
            <a:ext cx="1175361" cy="304562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16" name="フローチャート: 端子 15">
            <a:extLst>
              <a:ext uri="{FF2B5EF4-FFF2-40B4-BE49-F238E27FC236}">
                <a16:creationId xmlns:a16="http://schemas.microsoft.com/office/drawing/2014/main" id="{88FA3602-012E-A767-6F57-2B0A7C65E123}"/>
              </a:ext>
            </a:extLst>
          </xdr:cNvPr>
          <xdr:cNvSpPr/>
        </xdr:nvSpPr>
        <xdr:spPr>
          <a:xfrm>
            <a:off x="2511741" y="5336805"/>
            <a:ext cx="1177290" cy="307387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BC2B2DB2-0CDF-22B5-FA6D-5DE958A87409}"/>
              </a:ext>
            </a:extLst>
          </xdr:cNvPr>
          <xdr:cNvCxnSpPr>
            <a:stCxn id="15" idx="2"/>
            <a:endCxn id="16" idx="0"/>
          </xdr:cNvCxnSpPr>
        </xdr:nvCxnSpPr>
        <xdr:spPr>
          <a:xfrm flipH="1">
            <a:off x="3100386" y="2014666"/>
            <a:ext cx="1" cy="332213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フローチャート: 処理 17">
            <a:extLst>
              <a:ext uri="{FF2B5EF4-FFF2-40B4-BE49-F238E27FC236}">
                <a16:creationId xmlns:a16="http://schemas.microsoft.com/office/drawing/2014/main" id="{2787A25C-9008-31D1-FD20-E117010EA262}"/>
              </a:ext>
            </a:extLst>
          </xdr:cNvPr>
          <xdr:cNvSpPr/>
        </xdr:nvSpPr>
        <xdr:spPr>
          <a:xfrm>
            <a:off x="2517790" y="2152907"/>
            <a:ext cx="1165192" cy="395697"/>
          </a:xfrm>
          <a:prstGeom prst="flowChartProcess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0</a:t>
            </a:r>
          </a:p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9" name="フローチャート: 処理 18">
            <a:extLst>
              <a:ext uri="{FF2B5EF4-FFF2-40B4-BE49-F238E27FC236}">
                <a16:creationId xmlns:a16="http://schemas.microsoft.com/office/drawing/2014/main" id="{3E7367FA-F132-C3CA-3A08-0CF5CD194264}"/>
              </a:ext>
            </a:extLst>
          </xdr:cNvPr>
          <xdr:cNvSpPr/>
        </xdr:nvSpPr>
        <xdr:spPr>
          <a:xfrm>
            <a:off x="2517790" y="3356397"/>
            <a:ext cx="1165192" cy="395697"/>
          </a:xfrm>
          <a:prstGeom prst="flowChartProcess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S+K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B272327E-C60A-5860-602F-BAB50FA84FA8}"/>
              </a:ext>
            </a:extLst>
          </xdr:cNvPr>
          <xdr:cNvCxnSpPr>
            <a:cxnSpLocks/>
          </xdr:cNvCxnSpPr>
        </xdr:nvCxnSpPr>
        <xdr:spPr>
          <a:xfrm>
            <a:off x="3100386" y="2548604"/>
            <a:ext cx="0" cy="80779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四角形: 上の 2 つの角を切り取る 20">
            <a:extLst>
              <a:ext uri="{FF2B5EF4-FFF2-40B4-BE49-F238E27FC236}">
                <a16:creationId xmlns:a16="http://schemas.microsoft.com/office/drawing/2014/main" id="{CBB79F63-79CC-39A8-BB93-5429BD6042D8}"/>
              </a:ext>
            </a:extLst>
          </xdr:cNvPr>
          <xdr:cNvSpPr/>
        </xdr:nvSpPr>
        <xdr:spPr>
          <a:xfrm>
            <a:off x="2371724" y="2695691"/>
            <a:ext cx="1457325" cy="451537"/>
          </a:xfrm>
          <a:prstGeom prst="snip2SameRect">
            <a:avLst>
              <a:gd name="adj1" fmla="val 36642"/>
              <a:gd name="adj2" fmla="val 0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tIns="0" bIns="504000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200">
                <a:solidFill>
                  <a:sysClr val="windowText" lastClr="000000"/>
                </a:solidFill>
                <a:effectLst/>
                <a:latin typeface=""/>
                <a:ea typeface="+mn-ea"/>
                <a:cs typeface="+mn-cs"/>
              </a:rPr>
              <a:t>ループ</a:t>
            </a:r>
            <a:endParaRPr lang="en-US" altLang="ja-JP" sz="1200">
              <a:solidFill>
                <a:sysClr val="windowText" lastClr="000000"/>
              </a:solidFill>
              <a:effectLst/>
              <a:latin typeface="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200">
                <a:solidFill>
                  <a:sysClr val="windowText" lastClr="000000"/>
                </a:solidFill>
                <a:effectLst/>
                <a:latin typeface=""/>
                <a:ea typeface="+mn-ea"/>
                <a:cs typeface="+mn-cs"/>
              </a:rPr>
              <a:t>K≦10</a:t>
            </a:r>
            <a:r>
              <a:rPr lang="ja-JP" altLang="en-US" sz="1200">
                <a:solidFill>
                  <a:sysClr val="windowText" lastClr="000000"/>
                </a:solidFill>
                <a:effectLst/>
                <a:latin typeface=""/>
                <a:ea typeface="+mn-ea"/>
                <a:cs typeface="+mn-cs"/>
              </a:rPr>
              <a:t>の間繰り返す</a:t>
            </a:r>
            <a:endParaRPr lang="en-US" altLang="ja-JP" sz="1200">
              <a:solidFill>
                <a:sysClr val="windowText" lastClr="000000"/>
              </a:solidFill>
              <a:effectLst/>
              <a:latin typeface="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200">
              <a:solidFill>
                <a:sysClr val="windowText" lastClr="000000"/>
              </a:solidFill>
              <a:latin typeface=""/>
            </a:endParaRPr>
          </a:p>
        </xdr:txBody>
      </xdr:sp>
      <xdr:sp macro="" textlink="">
        <xdr:nvSpPr>
          <xdr:cNvPr id="22" name="円/楕円 41">
            <a:extLst>
              <a:ext uri="{FF2B5EF4-FFF2-40B4-BE49-F238E27FC236}">
                <a16:creationId xmlns:a16="http://schemas.microsoft.com/office/drawing/2014/main" id="{6DCC74FE-12E3-35EA-5640-1E6F9FA2A63E}"/>
              </a:ext>
            </a:extLst>
          </xdr:cNvPr>
          <xdr:cNvSpPr/>
        </xdr:nvSpPr>
        <xdr:spPr>
          <a:xfrm>
            <a:off x="3046866" y="3213622"/>
            <a:ext cx="107041" cy="107729"/>
          </a:xfrm>
          <a:prstGeom prst="ellipse">
            <a:avLst/>
          </a:prstGeom>
          <a:solidFill>
            <a:srgbClr val="FF0000"/>
          </a:solidFill>
          <a:ln w="285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23" name="四角形: 上の 2 つの角を切り取る 22">
            <a:extLst>
              <a:ext uri="{FF2B5EF4-FFF2-40B4-BE49-F238E27FC236}">
                <a16:creationId xmlns:a16="http://schemas.microsoft.com/office/drawing/2014/main" id="{4AE84B1E-AE8E-392D-3A1A-9CA62F905383}"/>
              </a:ext>
            </a:extLst>
          </xdr:cNvPr>
          <xdr:cNvSpPr/>
        </xdr:nvSpPr>
        <xdr:spPr>
          <a:xfrm>
            <a:off x="2371724" y="4337575"/>
            <a:ext cx="1457325" cy="399926"/>
          </a:xfrm>
          <a:prstGeom prst="snip2SameRect">
            <a:avLst>
              <a:gd name="adj1" fmla="val 0"/>
              <a:gd name="adj2" fmla="val 38095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tIns="0" bIns="612000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200">
              <a:solidFill>
                <a:sysClr val="windowText" lastClr="000000"/>
              </a:solidFill>
              <a:latin typeface=""/>
            </a:endParaRPr>
          </a:p>
        </xdr:txBody>
      </xdr:sp>
      <xdr:sp macro="" textlink="">
        <xdr:nvSpPr>
          <xdr:cNvPr id="24" name="フローチャート: データ 23">
            <a:extLst>
              <a:ext uri="{FF2B5EF4-FFF2-40B4-BE49-F238E27FC236}">
                <a16:creationId xmlns:a16="http://schemas.microsoft.com/office/drawing/2014/main" id="{0AF69460-A56A-B93C-0431-63590AAD4BE3}"/>
              </a:ext>
            </a:extLst>
          </xdr:cNvPr>
          <xdr:cNvSpPr/>
        </xdr:nvSpPr>
        <xdr:spPr>
          <a:xfrm>
            <a:off x="2450128" y="4854261"/>
            <a:ext cx="1298659" cy="355363"/>
          </a:xfrm>
          <a:prstGeom prst="flowChartInputOutput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sp macro="" textlink="">
        <xdr:nvSpPr>
          <xdr:cNvPr id="25" name="フローチャート: 処理 24">
            <a:extLst>
              <a:ext uri="{FF2B5EF4-FFF2-40B4-BE49-F238E27FC236}">
                <a16:creationId xmlns:a16="http://schemas.microsoft.com/office/drawing/2014/main" id="{349BD90B-2BA3-0A56-A463-3E644E63328C}"/>
              </a:ext>
            </a:extLst>
          </xdr:cNvPr>
          <xdr:cNvSpPr/>
        </xdr:nvSpPr>
        <xdr:spPr>
          <a:xfrm>
            <a:off x="2517790" y="3853588"/>
            <a:ext cx="1165192" cy="393625"/>
          </a:xfrm>
          <a:prstGeom prst="flowChartProcess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K+1</a:t>
            </a:r>
            <a:endParaRPr lang="ja-JP" altLang="en-US" sz="12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10</xdr:col>
      <xdr:colOff>18910</xdr:colOff>
      <xdr:row>3</xdr:row>
      <xdr:rowOff>195884</xdr:rowOff>
    </xdr:from>
    <xdr:to>
      <xdr:col>10</xdr:col>
      <xdr:colOff>623025</xdr:colOff>
      <xdr:row>4</xdr:row>
      <xdr:rowOff>178630</xdr:rowOff>
    </xdr:to>
    <xdr:sp macro="" textlink="">
      <xdr:nvSpPr>
        <xdr:cNvPr id="26" name="フローチャート: 端子 25">
          <a:extLst>
            <a:ext uri="{FF2B5EF4-FFF2-40B4-BE49-F238E27FC236}">
              <a16:creationId xmlns:a16="http://schemas.microsoft.com/office/drawing/2014/main" id="{BA89B5FD-1523-4D32-B591-A46580346D96}"/>
            </a:ext>
          </a:extLst>
        </xdr:cNvPr>
        <xdr:cNvSpPr/>
      </xdr:nvSpPr>
      <xdr:spPr>
        <a:xfrm>
          <a:off x="7334110" y="1024559"/>
          <a:ext cx="604115" cy="192296"/>
        </a:xfrm>
        <a:prstGeom prst="flowChartTerminator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0" bIns="0" rtlCol="0" anchor="ctr" anchorCtr="0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始め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651303</xdr:colOff>
      <xdr:row>5</xdr:row>
      <xdr:rowOff>89026</xdr:rowOff>
    </xdr:from>
    <xdr:to>
      <xdr:col>10</xdr:col>
      <xdr:colOff>694017</xdr:colOff>
      <xdr:row>7</xdr:row>
      <xdr:rowOff>89663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8FFC8165-8B35-4439-B41E-F9BFFEA6156F}"/>
            </a:ext>
          </a:extLst>
        </xdr:cNvPr>
        <xdr:cNvSpPr/>
      </xdr:nvSpPr>
      <xdr:spPr>
        <a:xfrm>
          <a:off x="7261653" y="1336801"/>
          <a:ext cx="747564" cy="419737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</a:p>
        <a:p>
          <a:pPr algn="ctr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</a:t>
          </a:r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kumimoji="1" lang="ja-JP" altLang="en-US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651303</xdr:colOff>
      <xdr:row>9</xdr:row>
      <xdr:rowOff>180155</xdr:rowOff>
    </xdr:from>
    <xdr:to>
      <xdr:col>10</xdr:col>
      <xdr:colOff>694017</xdr:colOff>
      <xdr:row>10</xdr:row>
      <xdr:rowOff>198046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DF7ED28A-18F6-4EFC-9472-10FFE321A729}"/>
            </a:ext>
          </a:extLst>
        </xdr:cNvPr>
        <xdr:cNvSpPr/>
      </xdr:nvSpPr>
      <xdr:spPr>
        <a:xfrm>
          <a:off x="7261653" y="2294705"/>
          <a:ext cx="747564" cy="227441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S←S+K</a:t>
          </a:r>
          <a:endParaRPr kumimoji="1" lang="ja-JP" altLang="en-US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651303</xdr:colOff>
      <xdr:row>17</xdr:row>
      <xdr:rowOff>63558</xdr:rowOff>
    </xdr:from>
    <xdr:to>
      <xdr:col>10</xdr:col>
      <xdr:colOff>694017</xdr:colOff>
      <xdr:row>18</xdr:row>
      <xdr:rowOff>81449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FACB4C6C-970E-41E7-B791-0F86E1BEB226}"/>
            </a:ext>
          </a:extLst>
        </xdr:cNvPr>
        <xdr:cNvSpPr/>
      </xdr:nvSpPr>
      <xdr:spPr>
        <a:xfrm>
          <a:off x="7261653" y="3854508"/>
          <a:ext cx="747564" cy="227441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K←K+1</a:t>
          </a:r>
          <a:endParaRPr kumimoji="1" lang="ja-JP" altLang="en-US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269433</xdr:colOff>
      <xdr:row>15</xdr:row>
      <xdr:rowOff>91081</xdr:rowOff>
    </xdr:from>
    <xdr:to>
      <xdr:col>10</xdr:col>
      <xdr:colOff>371230</xdr:colOff>
      <xdr:row>15</xdr:row>
      <xdr:rowOff>191909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4EDE57D0-CB35-48F1-A624-49FB969FBB06}"/>
            </a:ext>
          </a:extLst>
        </xdr:cNvPr>
        <xdr:cNvSpPr/>
      </xdr:nvSpPr>
      <xdr:spPr>
        <a:xfrm>
          <a:off x="7584633" y="3462931"/>
          <a:ext cx="101797" cy="100828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637125</xdr:colOff>
      <xdr:row>7</xdr:row>
      <xdr:rowOff>214681</xdr:rowOff>
    </xdr:from>
    <xdr:to>
      <xdr:col>10</xdr:col>
      <xdr:colOff>708195</xdr:colOff>
      <xdr:row>8</xdr:row>
      <xdr:rowOff>211108</xdr:rowOff>
    </xdr:to>
    <xdr:sp macro="" textlink="">
      <xdr:nvSpPr>
        <xdr:cNvPr id="31" name="四角形: 上の 2 つの角を切り取る 30">
          <a:extLst>
            <a:ext uri="{FF2B5EF4-FFF2-40B4-BE49-F238E27FC236}">
              <a16:creationId xmlns:a16="http://schemas.microsoft.com/office/drawing/2014/main" id="{7BB47CE6-6B83-421E-8881-CEE0B87A983D}"/>
            </a:ext>
          </a:extLst>
        </xdr:cNvPr>
        <xdr:cNvSpPr/>
      </xdr:nvSpPr>
      <xdr:spPr>
        <a:xfrm>
          <a:off x="7247475" y="1881556"/>
          <a:ext cx="775920" cy="234552"/>
        </a:xfrm>
        <a:prstGeom prst="snip2SameRect">
          <a:avLst>
            <a:gd name="adj1" fmla="val 36642"/>
            <a:gd name="adj2" fmla="val 0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tIns="0" bIns="180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K≦10</a:t>
          </a:r>
          <a:endParaRPr kumimoji="1" lang="ja-JP" altLang="en-US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269433</xdr:colOff>
      <xdr:row>9</xdr:row>
      <xdr:rowOff>73187</xdr:rowOff>
    </xdr:from>
    <xdr:to>
      <xdr:col>10</xdr:col>
      <xdr:colOff>371230</xdr:colOff>
      <xdr:row>9</xdr:row>
      <xdr:rowOff>172086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5E030FD2-68FF-4FDB-9803-C5B41A18EA8B}"/>
            </a:ext>
          </a:extLst>
        </xdr:cNvPr>
        <xdr:cNvSpPr/>
      </xdr:nvSpPr>
      <xdr:spPr>
        <a:xfrm>
          <a:off x="7584633" y="2187737"/>
          <a:ext cx="101797" cy="98899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635340</xdr:colOff>
      <xdr:row>12</xdr:row>
      <xdr:rowOff>135546</xdr:rowOff>
    </xdr:from>
    <xdr:to>
      <xdr:col>10</xdr:col>
      <xdr:colOff>709981</xdr:colOff>
      <xdr:row>13</xdr:row>
      <xdr:rowOff>141498</xdr:rowOff>
    </xdr:to>
    <xdr:sp macro="" textlink="">
      <xdr:nvSpPr>
        <xdr:cNvPr id="33" name="四角形: 上の 2 つの角を切り取る 32">
          <a:extLst>
            <a:ext uri="{FF2B5EF4-FFF2-40B4-BE49-F238E27FC236}">
              <a16:creationId xmlns:a16="http://schemas.microsoft.com/office/drawing/2014/main" id="{961BCB9F-C8FD-4B93-9FB6-054FB679CEB2}"/>
            </a:ext>
          </a:extLst>
        </xdr:cNvPr>
        <xdr:cNvSpPr/>
      </xdr:nvSpPr>
      <xdr:spPr>
        <a:xfrm>
          <a:off x="7245690" y="2878746"/>
          <a:ext cx="779491" cy="215502"/>
        </a:xfrm>
        <a:prstGeom prst="snip2SameRect">
          <a:avLst>
            <a:gd name="adj1" fmla="val 0"/>
            <a:gd name="adj2" fmla="val 38095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tIns="0" bIns="612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>
            <a:solidFill>
              <a:sysClr val="windowText" lastClr="000000"/>
            </a:solidFill>
            <a:latin typeface=""/>
          </a:endParaRPr>
        </a:p>
      </xdr:txBody>
    </xdr:sp>
    <xdr:clientData/>
  </xdr:twoCellAnchor>
  <xdr:twoCellAnchor>
    <xdr:from>
      <xdr:col>9</xdr:col>
      <xdr:colOff>637125</xdr:colOff>
      <xdr:row>13</xdr:row>
      <xdr:rowOff>198651</xdr:rowOff>
    </xdr:from>
    <xdr:to>
      <xdr:col>10</xdr:col>
      <xdr:colOff>708195</xdr:colOff>
      <xdr:row>15</xdr:row>
      <xdr:rowOff>12363</xdr:rowOff>
    </xdr:to>
    <xdr:sp macro="" textlink="">
      <xdr:nvSpPr>
        <xdr:cNvPr id="34" name="四角形: 上の 2 つの角を切り取る 33">
          <a:extLst>
            <a:ext uri="{FF2B5EF4-FFF2-40B4-BE49-F238E27FC236}">
              <a16:creationId xmlns:a16="http://schemas.microsoft.com/office/drawing/2014/main" id="{7AD639BC-FFC9-4CF7-8985-D18D64CFF94F}"/>
            </a:ext>
          </a:extLst>
        </xdr:cNvPr>
        <xdr:cNvSpPr/>
      </xdr:nvSpPr>
      <xdr:spPr>
        <a:xfrm>
          <a:off x="7247475" y="3151401"/>
          <a:ext cx="775920" cy="232812"/>
        </a:xfrm>
        <a:prstGeom prst="snip2SameRect">
          <a:avLst>
            <a:gd name="adj1" fmla="val 36642"/>
            <a:gd name="adj2" fmla="val 0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tIns="0" bIns="180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K≦10</a:t>
          </a:r>
          <a:endParaRPr kumimoji="1" lang="ja-JP" altLang="en-US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651303</xdr:colOff>
      <xdr:row>15</xdr:row>
      <xdr:rowOff>205404</xdr:rowOff>
    </xdr:from>
    <xdr:to>
      <xdr:col>10</xdr:col>
      <xdr:colOff>694017</xdr:colOff>
      <xdr:row>17</xdr:row>
      <xdr:rowOff>5400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7EF346FA-A2E2-45A5-9F05-8B3039D13CFF}"/>
            </a:ext>
          </a:extLst>
        </xdr:cNvPr>
        <xdr:cNvSpPr/>
      </xdr:nvSpPr>
      <xdr:spPr>
        <a:xfrm>
          <a:off x="7261653" y="3577254"/>
          <a:ext cx="747564" cy="219096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S←S+K</a:t>
          </a:r>
          <a:endParaRPr kumimoji="1" lang="ja-JP" altLang="en-US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651303</xdr:colOff>
      <xdr:row>11</xdr:row>
      <xdr:rowOff>42734</xdr:rowOff>
    </xdr:from>
    <xdr:to>
      <xdr:col>10</xdr:col>
      <xdr:colOff>694017</xdr:colOff>
      <xdr:row>12</xdr:row>
      <xdr:rowOff>58696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D110481E-6D45-40AC-B6DE-EF7E0E430999}"/>
            </a:ext>
          </a:extLst>
        </xdr:cNvPr>
        <xdr:cNvSpPr/>
      </xdr:nvSpPr>
      <xdr:spPr>
        <a:xfrm>
          <a:off x="7261653" y="2576384"/>
          <a:ext cx="747564" cy="225512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K←K+1</a:t>
          </a:r>
          <a:endParaRPr kumimoji="1" lang="ja-JP" altLang="en-US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635340</xdr:colOff>
      <xdr:row>18</xdr:row>
      <xdr:rowOff>137087</xdr:rowOff>
    </xdr:from>
    <xdr:to>
      <xdr:col>10</xdr:col>
      <xdr:colOff>709981</xdr:colOff>
      <xdr:row>19</xdr:row>
      <xdr:rowOff>143040</xdr:rowOff>
    </xdr:to>
    <xdr:sp macro="" textlink="">
      <xdr:nvSpPr>
        <xdr:cNvPr id="37" name="四角形: 上の 2 つの角を切り取る 36">
          <a:extLst>
            <a:ext uri="{FF2B5EF4-FFF2-40B4-BE49-F238E27FC236}">
              <a16:creationId xmlns:a16="http://schemas.microsoft.com/office/drawing/2014/main" id="{2F5915A5-445C-4220-98E2-36B74B5EDAC5}"/>
            </a:ext>
          </a:extLst>
        </xdr:cNvPr>
        <xdr:cNvSpPr/>
      </xdr:nvSpPr>
      <xdr:spPr>
        <a:xfrm>
          <a:off x="7245690" y="4137587"/>
          <a:ext cx="779491" cy="215503"/>
        </a:xfrm>
        <a:prstGeom prst="snip2SameRect">
          <a:avLst>
            <a:gd name="adj1" fmla="val 0"/>
            <a:gd name="adj2" fmla="val 38095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tIns="0" bIns="612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>
            <a:solidFill>
              <a:sysClr val="windowText" lastClr="000000"/>
            </a:solidFill>
            <a:latin typeface=""/>
          </a:endParaRPr>
        </a:p>
      </xdr:txBody>
    </xdr:sp>
    <xdr:clientData/>
  </xdr:twoCellAnchor>
  <xdr:twoCellAnchor>
    <xdr:from>
      <xdr:col>9</xdr:col>
      <xdr:colOff>637125</xdr:colOff>
      <xdr:row>19</xdr:row>
      <xdr:rowOff>202121</xdr:rowOff>
    </xdr:from>
    <xdr:to>
      <xdr:col>10</xdr:col>
      <xdr:colOff>708195</xdr:colOff>
      <xdr:row>21</xdr:row>
      <xdr:rowOff>15833</xdr:rowOff>
    </xdr:to>
    <xdr:sp macro="" textlink="">
      <xdr:nvSpPr>
        <xdr:cNvPr id="38" name="四角形: 上の 2 つの角を切り取る 37">
          <a:extLst>
            <a:ext uri="{FF2B5EF4-FFF2-40B4-BE49-F238E27FC236}">
              <a16:creationId xmlns:a16="http://schemas.microsoft.com/office/drawing/2014/main" id="{5B3F64E7-AA1B-4ED5-BF66-3D0C0C4E4B19}"/>
            </a:ext>
          </a:extLst>
        </xdr:cNvPr>
        <xdr:cNvSpPr/>
      </xdr:nvSpPr>
      <xdr:spPr>
        <a:xfrm>
          <a:off x="7247475" y="4412171"/>
          <a:ext cx="775920" cy="232812"/>
        </a:xfrm>
        <a:prstGeom prst="snip2SameRect">
          <a:avLst>
            <a:gd name="adj1" fmla="val 36642"/>
            <a:gd name="adj2" fmla="val 0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tIns="0" bIns="180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K≦10</a:t>
          </a:r>
          <a:endParaRPr kumimoji="1" lang="ja-JP" altLang="en-US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269433</xdr:colOff>
      <xdr:row>21</xdr:row>
      <xdr:rowOff>118883</xdr:rowOff>
    </xdr:from>
    <xdr:to>
      <xdr:col>10</xdr:col>
      <xdr:colOff>371230</xdr:colOff>
      <xdr:row>22</xdr:row>
      <xdr:rowOff>10159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B39379FF-5859-4AD0-AFB7-EEEA93B966E5}"/>
            </a:ext>
          </a:extLst>
        </xdr:cNvPr>
        <xdr:cNvSpPr/>
      </xdr:nvSpPr>
      <xdr:spPr>
        <a:xfrm>
          <a:off x="7584633" y="4748033"/>
          <a:ext cx="101797" cy="100826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698936</xdr:colOff>
      <xdr:row>20</xdr:row>
      <xdr:rowOff>163390</xdr:rowOff>
    </xdr:from>
    <xdr:to>
      <xdr:col>13</xdr:col>
      <xdr:colOff>535374</xdr:colOff>
      <xdr:row>22</xdr:row>
      <xdr:rowOff>33811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F92E3B3-26C4-4630-942F-7A7AF3812AC8}"/>
            </a:ext>
          </a:extLst>
        </xdr:cNvPr>
        <xdr:cNvSpPr txBox="1"/>
      </xdr:nvSpPr>
      <xdr:spPr>
        <a:xfrm>
          <a:off x="9042836" y="4582990"/>
          <a:ext cx="1636663" cy="2895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この時点での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K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は？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wrap="none" tIns="0" bIns="0" rtlCol="0" anchor="ctr" anchorCtr="0"/>
      <a:lstStyle>
        <a:defPPr algn="ctr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lgo.jeita.or.jp/prm/1/index.html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s-joho.net/22j1/209/penta-star.mp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s-joho.net/22j1/209/penta-star.mp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showGridLines="0" tabSelected="1" zoomScaleNormal="100" workbookViewId="0"/>
  </sheetViews>
  <sheetFormatPr defaultRowHeight="13.2" x14ac:dyDescent="0.2"/>
  <cols>
    <col min="4" max="4" width="19.44140625" customWidth="1"/>
    <col min="5" max="5" width="20.44140625" customWidth="1"/>
    <col min="6" max="6" width="39.44140625" customWidth="1"/>
  </cols>
  <sheetData>
    <row r="1" spans="1:4" ht="31.2" thickTop="1" thickBot="1" x14ac:dyDescent="0.25">
      <c r="B1" s="54" t="s">
        <v>64</v>
      </c>
      <c r="C1" s="1" t="s">
        <v>65</v>
      </c>
    </row>
    <row r="2" spans="1:4" ht="13.5" customHeight="1" thickTop="1" x14ac:dyDescent="0.2">
      <c r="A2" s="63" t="str">
        <f>IF('15'!B1="次へ",15,IF('14'!B1="次へ",14,IF('13'!B1="次へ",13,IF('11'!B1="次へ",12,IF('12'!B1="次へ",11,IF('10'!B1="次へ",10,IF('09'!B1="次へ",9,IF('08'!B1="次へ",8,IF('07'!B1="次へ",7,IF('06'!B1="次へ",6,IF('05'!B1="次へ",5,IF('04'!B1="次へ",4,IF('03'!B1="次へ",3,IF('02'!B1="次へ",2,""))))))))))))))</f>
        <v/>
      </c>
    </row>
    <row r="3" spans="1:4" ht="14.4" x14ac:dyDescent="0.2">
      <c r="D3" s="52" t="s">
        <v>59</v>
      </c>
    </row>
    <row r="4" spans="1:4" ht="14.4" x14ac:dyDescent="0.2">
      <c r="D4" s="53" t="s">
        <v>60</v>
      </c>
    </row>
    <row r="5" spans="1:4" ht="14.4" x14ac:dyDescent="0.2">
      <c r="D5" s="53" t="s">
        <v>61</v>
      </c>
    </row>
    <row r="6" spans="1:4" ht="14.4" x14ac:dyDescent="0.2">
      <c r="D6" s="53"/>
    </row>
    <row r="7" spans="1:4" ht="14.4" x14ac:dyDescent="0.2">
      <c r="D7" s="53" t="s">
        <v>62</v>
      </c>
    </row>
    <row r="8" spans="1:4" ht="14.4" x14ac:dyDescent="0.2">
      <c r="D8" s="53"/>
    </row>
    <row r="9" spans="1:4" ht="14.4" x14ac:dyDescent="0.2">
      <c r="D9" s="53" t="s">
        <v>63</v>
      </c>
    </row>
    <row r="10" spans="1:4" ht="14.4" x14ac:dyDescent="0.2">
      <c r="D10" s="53"/>
    </row>
    <row r="11" spans="1:4" ht="14.4" x14ac:dyDescent="0.2">
      <c r="D11" s="53" t="s">
        <v>22</v>
      </c>
    </row>
    <row r="12" spans="1:4" ht="14.4" x14ac:dyDescent="0.2">
      <c r="D12" s="53"/>
    </row>
    <row r="13" spans="1:4" ht="14.4" x14ac:dyDescent="0.2">
      <c r="D13" s="53" t="s">
        <v>73</v>
      </c>
    </row>
    <row r="14" spans="1:4" ht="14.4" x14ac:dyDescent="0.2">
      <c r="D14" s="53"/>
    </row>
    <row r="15" spans="1:4" ht="14.4" x14ac:dyDescent="0.2">
      <c r="D15" s="53" t="s">
        <v>77</v>
      </c>
    </row>
    <row r="16" spans="1:4" ht="14.4" x14ac:dyDescent="0.2">
      <c r="D16" s="53"/>
    </row>
    <row r="17" spans="4:4" ht="14.4" x14ac:dyDescent="0.2">
      <c r="D17" s="53" t="s">
        <v>82</v>
      </c>
    </row>
    <row r="18" spans="4:4" ht="14.4" x14ac:dyDescent="0.2">
      <c r="D18" s="53" t="s">
        <v>83</v>
      </c>
    </row>
    <row r="19" spans="4:4" ht="14.4" x14ac:dyDescent="0.2">
      <c r="D19" s="53" t="s">
        <v>109</v>
      </c>
    </row>
    <row r="23" spans="4:4" ht="14.4" x14ac:dyDescent="0.2">
      <c r="D23" s="52" t="s">
        <v>88</v>
      </c>
    </row>
  </sheetData>
  <sheetProtection sheet="1" objects="1" scenarios="1"/>
  <phoneticPr fontId="1"/>
  <hyperlinks>
    <hyperlink ref="B1" location="'02'!A1" display="次へ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53"/>
  <sheetViews>
    <sheetView showGridLines="0" zoomScaleNormal="100" workbookViewId="0">
      <selection activeCell="C1" sqref="C1:AE1"/>
    </sheetView>
  </sheetViews>
  <sheetFormatPr defaultColWidth="9" defaultRowHeight="13.2" x14ac:dyDescent="0.2"/>
  <cols>
    <col min="5" max="5" width="23.77734375" customWidth="1"/>
    <col min="7" max="9" width="6.77734375" customWidth="1"/>
    <col min="10" max="10" width="6.21875" customWidth="1"/>
    <col min="11" max="11" width="3.88671875" customWidth="1"/>
    <col min="12" max="14" width="6.77734375" customWidth="1"/>
    <col min="19" max="19" width="9" style="21"/>
    <col min="20" max="20" width="0" style="21" hidden="1" customWidth="1"/>
    <col min="21" max="23" width="9" style="21" hidden="1" customWidth="1"/>
    <col min="24" max="24" width="0" style="21" hidden="1" customWidth="1"/>
  </cols>
  <sheetData>
    <row r="1" spans="1:31" ht="31.2" thickTop="1" thickBot="1" x14ac:dyDescent="0.25">
      <c r="A1" s="54" t="s">
        <v>89</v>
      </c>
      <c r="B1" s="101" t="str">
        <f>IF(AND(J23="○",K26="○",J19="○"),"次へ","")</f>
        <v/>
      </c>
      <c r="C1" s="122" t="s">
        <v>120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</row>
    <row r="2" spans="1:31" ht="16.5" customHeight="1" thickTop="1" x14ac:dyDescent="0.2">
      <c r="K2" s="21"/>
      <c r="L2" s="21"/>
      <c r="M2" s="21"/>
      <c r="N2" s="21"/>
      <c r="O2" s="21"/>
      <c r="P2" s="21"/>
      <c r="Q2" s="21"/>
      <c r="R2" s="21"/>
    </row>
    <row r="3" spans="1:31" ht="16.5" customHeight="1" x14ac:dyDescent="0.2">
      <c r="C3" s="52" t="s">
        <v>105</v>
      </c>
      <c r="K3" s="21"/>
      <c r="L3" s="21"/>
      <c r="M3" s="21"/>
      <c r="N3" s="21"/>
      <c r="O3" s="21"/>
      <c r="P3" s="21"/>
      <c r="Q3" s="21"/>
      <c r="R3" s="21"/>
    </row>
    <row r="4" spans="1:31" ht="16.5" customHeight="1" x14ac:dyDescent="0.2">
      <c r="C4" s="53" t="s">
        <v>108</v>
      </c>
      <c r="K4" s="21"/>
      <c r="L4" s="21"/>
      <c r="M4" s="21"/>
      <c r="N4" s="21"/>
      <c r="O4" s="21"/>
      <c r="P4" s="21"/>
      <c r="Q4" s="21"/>
      <c r="R4" s="21"/>
      <c r="S4"/>
    </row>
    <row r="5" spans="1:31" ht="16.5" customHeight="1" x14ac:dyDescent="0.2">
      <c r="K5" s="21"/>
      <c r="L5" s="21"/>
      <c r="M5" s="22"/>
      <c r="N5" s="21"/>
      <c r="O5" s="21"/>
      <c r="P5" s="21"/>
      <c r="Q5" s="21"/>
      <c r="R5" s="21"/>
      <c r="S5"/>
    </row>
    <row r="6" spans="1:31" ht="16.5" customHeight="1" x14ac:dyDescent="0.2">
      <c r="C6" s="129" t="s">
        <v>43</v>
      </c>
      <c r="D6" s="129"/>
      <c r="E6" s="129"/>
      <c r="F6" s="129"/>
      <c r="G6" s="59"/>
      <c r="K6" s="24"/>
      <c r="Q6" s="21"/>
      <c r="R6" s="21"/>
      <c r="S6"/>
      <c r="U6" s="32"/>
      <c r="V6" s="32"/>
      <c r="W6" s="32"/>
    </row>
    <row r="7" spans="1:31" ht="16.5" customHeight="1" x14ac:dyDescent="0.2">
      <c r="C7" s="129"/>
      <c r="D7" s="129"/>
      <c r="E7" s="129"/>
      <c r="F7" s="129"/>
      <c r="G7" s="59"/>
      <c r="K7" s="21"/>
      <c r="Q7" s="21"/>
      <c r="R7" s="21"/>
      <c r="S7" s="51"/>
      <c r="U7" s="32"/>
      <c r="V7" s="32"/>
      <c r="W7" s="32"/>
    </row>
    <row r="8" spans="1:31" ht="16.5" customHeight="1" x14ac:dyDescent="0.2">
      <c r="C8" s="59"/>
      <c r="D8" s="59"/>
      <c r="E8" s="59"/>
      <c r="F8" s="59"/>
      <c r="G8" s="59"/>
      <c r="K8" s="21"/>
      <c r="Q8" s="21"/>
      <c r="R8" s="21"/>
      <c r="U8" s="32">
        <v>2</v>
      </c>
      <c r="V8" s="32">
        <v>1</v>
      </c>
      <c r="W8" s="32">
        <v>2</v>
      </c>
    </row>
    <row r="9" spans="1:31" ht="16.5" customHeight="1" x14ac:dyDescent="0.2">
      <c r="C9" s="59"/>
      <c r="D9" s="59"/>
      <c r="E9" s="59"/>
      <c r="F9" s="59"/>
      <c r="G9" s="23"/>
      <c r="H9" s="23" t="s">
        <v>41</v>
      </c>
      <c r="I9" s="23" t="s">
        <v>42</v>
      </c>
      <c r="K9" s="21"/>
      <c r="Q9" s="21"/>
      <c r="R9" s="21"/>
      <c r="U9" s="32">
        <v>3</v>
      </c>
      <c r="V9" s="32">
        <v>3</v>
      </c>
      <c r="W9" s="32">
        <v>3</v>
      </c>
    </row>
    <row r="10" spans="1:31" ht="16.5" customHeight="1" x14ac:dyDescent="0.2">
      <c r="C10" s="59"/>
      <c r="D10" s="59"/>
      <c r="E10" s="59"/>
      <c r="F10" s="59"/>
      <c r="G10" s="23">
        <v>1</v>
      </c>
      <c r="H10" s="49">
        <v>0</v>
      </c>
      <c r="I10" s="49">
        <v>1</v>
      </c>
      <c r="K10" s="21"/>
      <c r="Q10" s="21"/>
      <c r="R10" s="21"/>
      <c r="U10" s="32">
        <v>4</v>
      </c>
      <c r="V10" s="32">
        <v>6</v>
      </c>
      <c r="W10" s="32">
        <v>4</v>
      </c>
    </row>
    <row r="11" spans="1:31" ht="16.5" customHeight="1" x14ac:dyDescent="0.2">
      <c r="C11" s="59"/>
      <c r="D11" s="59"/>
      <c r="E11" s="59"/>
      <c r="F11" s="59"/>
      <c r="G11" s="23">
        <v>2</v>
      </c>
      <c r="H11" s="49">
        <v>1</v>
      </c>
      <c r="I11" s="49">
        <v>2</v>
      </c>
      <c r="Q11" s="21"/>
      <c r="R11" s="21"/>
      <c r="U11" s="32">
        <v>5</v>
      </c>
      <c r="V11" s="32">
        <v>10</v>
      </c>
      <c r="W11" s="32">
        <v>5</v>
      </c>
    </row>
    <row r="12" spans="1:31" ht="16.5" customHeight="1" x14ac:dyDescent="0.2">
      <c r="C12" s="59"/>
      <c r="D12" s="59"/>
      <c r="E12" s="59"/>
      <c r="F12" s="59"/>
      <c r="G12" s="23">
        <v>3</v>
      </c>
      <c r="H12" s="60">
        <v>3</v>
      </c>
      <c r="I12" s="60">
        <v>3</v>
      </c>
      <c r="J12" s="22" t="s">
        <v>19</v>
      </c>
      <c r="Q12" s="21"/>
      <c r="R12" s="21"/>
      <c r="U12" s="32">
        <v>6</v>
      </c>
      <c r="V12" s="32">
        <v>15</v>
      </c>
      <c r="W12" s="32">
        <v>6</v>
      </c>
    </row>
    <row r="13" spans="1:31" ht="16.5" customHeight="1" x14ac:dyDescent="0.2">
      <c r="G13" s="23">
        <v>4</v>
      </c>
      <c r="H13" s="31"/>
      <c r="I13" s="31"/>
      <c r="J13" s="30" t="str">
        <f t="shared" ref="J13:J19" si="0">IF(AND(H13=V10,I13=W10),"○","")</f>
        <v/>
      </c>
      <c r="Q13" s="21"/>
      <c r="R13" s="21"/>
      <c r="U13" s="32">
        <v>7</v>
      </c>
      <c r="V13" s="32">
        <v>21</v>
      </c>
      <c r="W13" s="32">
        <v>7</v>
      </c>
    </row>
    <row r="14" spans="1:31" ht="16.5" customHeight="1" x14ac:dyDescent="0.2">
      <c r="G14" s="23">
        <v>5</v>
      </c>
      <c r="H14" s="31"/>
      <c r="I14" s="31"/>
      <c r="J14" s="30" t="str">
        <f t="shared" si="0"/>
        <v/>
      </c>
      <c r="Q14" s="21"/>
      <c r="R14" s="21"/>
      <c r="U14" s="32">
        <v>8</v>
      </c>
      <c r="V14" s="32">
        <v>28</v>
      </c>
      <c r="W14" s="32">
        <v>8</v>
      </c>
    </row>
    <row r="15" spans="1:31" ht="16.5" customHeight="1" x14ac:dyDescent="0.2">
      <c r="G15" s="23">
        <v>6</v>
      </c>
      <c r="H15" s="31"/>
      <c r="I15" s="31"/>
      <c r="J15" s="30" t="str">
        <f t="shared" si="0"/>
        <v/>
      </c>
      <c r="Q15" s="21"/>
      <c r="R15" s="21"/>
      <c r="U15" s="32">
        <v>9</v>
      </c>
      <c r="V15" s="32">
        <v>36</v>
      </c>
      <c r="W15" s="32">
        <v>9</v>
      </c>
    </row>
    <row r="16" spans="1:31" ht="16.5" customHeight="1" x14ac:dyDescent="0.2">
      <c r="G16" s="23">
        <v>7</v>
      </c>
      <c r="H16" s="31"/>
      <c r="I16" s="31"/>
      <c r="J16" s="30" t="str">
        <f t="shared" si="0"/>
        <v/>
      </c>
      <c r="Q16" s="21"/>
      <c r="R16" s="21"/>
      <c r="U16" s="32">
        <v>10</v>
      </c>
      <c r="V16" s="32">
        <v>45</v>
      </c>
      <c r="W16" s="32">
        <v>10</v>
      </c>
    </row>
    <row r="17" spans="7:23" ht="16.5" customHeight="1" x14ac:dyDescent="0.2">
      <c r="G17" s="23">
        <v>8</v>
      </c>
      <c r="H17" s="31"/>
      <c r="I17" s="31"/>
      <c r="J17" s="30" t="str">
        <f t="shared" si="0"/>
        <v/>
      </c>
      <c r="M17" s="112" t="str">
        <f>IF(AND(J23="○",K26="○",J20="○"),"ループ記号を使わなくても、条件分岐を使って繰り返し処理を表すことができる。","")</f>
        <v/>
      </c>
      <c r="N17" s="112"/>
      <c r="O17" s="112"/>
      <c r="P17" s="112"/>
      <c r="Q17" s="112"/>
      <c r="R17" s="21"/>
      <c r="U17" s="32">
        <v>11</v>
      </c>
      <c r="V17" s="33">
        <v>55</v>
      </c>
      <c r="W17" s="32">
        <v>11</v>
      </c>
    </row>
    <row r="18" spans="7:23" ht="16.5" customHeight="1" x14ac:dyDescent="0.2">
      <c r="G18" s="23">
        <v>9</v>
      </c>
      <c r="H18" s="31"/>
      <c r="I18" s="31"/>
      <c r="J18" s="30" t="str">
        <f t="shared" si="0"/>
        <v/>
      </c>
      <c r="M18" s="112"/>
      <c r="N18" s="112"/>
      <c r="O18" s="112"/>
      <c r="P18" s="112"/>
      <c r="Q18" s="112"/>
      <c r="R18" s="21"/>
      <c r="U18" s="34"/>
      <c r="V18" s="34"/>
      <c r="W18" s="34"/>
    </row>
    <row r="19" spans="7:23" ht="16.5" customHeight="1" x14ac:dyDescent="0.2">
      <c r="G19" s="23">
        <v>10</v>
      </c>
      <c r="H19" s="31"/>
      <c r="I19" s="31"/>
      <c r="J19" s="30" t="str">
        <f t="shared" si="0"/>
        <v/>
      </c>
      <c r="M19" s="112"/>
      <c r="N19" s="112"/>
      <c r="O19" s="112"/>
      <c r="P19" s="112"/>
      <c r="Q19" s="112"/>
      <c r="R19" s="21"/>
      <c r="U19" s="34"/>
      <c r="V19" s="35"/>
      <c r="W19" s="34"/>
    </row>
    <row r="20" spans="7:23" ht="16.5" customHeight="1" x14ac:dyDescent="0.2">
      <c r="G20" s="89"/>
      <c r="H20" s="90"/>
      <c r="I20" s="91"/>
      <c r="J20" s="30"/>
      <c r="Q20" s="21"/>
      <c r="R20" s="21"/>
      <c r="U20" s="34"/>
      <c r="V20" s="33">
        <v>55</v>
      </c>
      <c r="W20" s="34"/>
    </row>
    <row r="21" spans="7:23" ht="16.5" customHeight="1" x14ac:dyDescent="0.2">
      <c r="G21" s="21"/>
      <c r="H21" s="21"/>
      <c r="I21" s="21"/>
      <c r="K21" s="29"/>
      <c r="Q21" s="21"/>
      <c r="R21" s="21"/>
      <c r="U21" s="34"/>
      <c r="V21" s="34"/>
      <c r="W21" s="34"/>
    </row>
    <row r="22" spans="7:23" ht="16.5" customHeight="1" x14ac:dyDescent="0.2">
      <c r="G22" s="62" t="s">
        <v>106</v>
      </c>
      <c r="H22" s="21"/>
      <c r="I22" s="21"/>
      <c r="K22" s="29"/>
      <c r="Q22" s="21"/>
      <c r="R22" s="21"/>
    </row>
    <row r="23" spans="7:23" ht="16.5" customHeight="1" x14ac:dyDescent="0.2">
      <c r="G23" s="21"/>
      <c r="I23" s="31"/>
      <c r="J23" s="30" t="str">
        <f>IF(I23=V20,"○","")</f>
        <v/>
      </c>
      <c r="R23" s="21"/>
    </row>
    <row r="24" spans="7:23" ht="16.5" customHeight="1" x14ac:dyDescent="0.2">
      <c r="G24" s="21"/>
      <c r="H24" s="21"/>
      <c r="I24" s="21"/>
      <c r="J24" s="21"/>
      <c r="K24" s="21"/>
      <c r="P24" s="21"/>
      <c r="Q24" s="21"/>
      <c r="R24" s="21"/>
    </row>
    <row r="25" spans="7:23" ht="16.5" customHeight="1" x14ac:dyDescent="0.2">
      <c r="G25" s="62" t="s">
        <v>107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7:23" ht="13.5" customHeight="1" x14ac:dyDescent="0.2">
      <c r="G26" s="123"/>
      <c r="H26" s="124"/>
      <c r="I26" s="124"/>
      <c r="J26" s="125"/>
      <c r="K26" s="130" t="str">
        <f>IF(OR(ISERR(FINDB("1から",ASC(G26),1)),ISERR(FINDB("10まで",ASC(G26),1)),AND(ISERR(FINDB("足し算",G26,1)),ISERR(FINDB("和",G26,1)),ISERR(FINDB("合計",G26,1)))),"","○")</f>
        <v/>
      </c>
      <c r="L26" s="21"/>
      <c r="M26" s="21"/>
      <c r="N26" s="21"/>
      <c r="O26" s="21"/>
      <c r="P26" s="21"/>
      <c r="Q26" s="21"/>
      <c r="R26" s="21"/>
    </row>
    <row r="27" spans="7:23" ht="16.5" customHeight="1" x14ac:dyDescent="0.2">
      <c r="G27" s="126"/>
      <c r="H27" s="127"/>
      <c r="I27" s="127"/>
      <c r="J27" s="128"/>
      <c r="K27" s="130"/>
      <c r="L27" s="21"/>
      <c r="M27" s="21"/>
      <c r="N27" s="21"/>
      <c r="O27" s="21"/>
      <c r="P27" s="21"/>
      <c r="Q27" s="21"/>
      <c r="R27" s="21"/>
    </row>
    <row r="28" spans="7:23" ht="16.5" customHeight="1" x14ac:dyDescent="0.2">
      <c r="K28" s="21"/>
      <c r="L28" s="21"/>
      <c r="M28" s="21"/>
      <c r="N28" s="21"/>
      <c r="O28" s="21"/>
      <c r="P28" s="21"/>
      <c r="Q28" s="21"/>
      <c r="R28" s="21"/>
    </row>
    <row r="29" spans="7:23" ht="16.5" customHeight="1" x14ac:dyDescent="0.2">
      <c r="K29" s="21"/>
      <c r="L29" s="21"/>
      <c r="M29" s="21"/>
      <c r="N29" s="21"/>
      <c r="O29" s="21"/>
      <c r="P29" s="21"/>
      <c r="Q29" s="21"/>
      <c r="R29" s="21"/>
    </row>
    <row r="30" spans="7:23" ht="16.5" customHeight="1" x14ac:dyDescent="0.2">
      <c r="K30" s="21"/>
      <c r="L30" s="21"/>
      <c r="M30" s="21"/>
      <c r="N30" s="21"/>
      <c r="O30" s="21"/>
      <c r="P30" s="21"/>
      <c r="Q30" s="21"/>
      <c r="R30" s="21"/>
    </row>
    <row r="31" spans="7:23" ht="16.5" customHeight="1" x14ac:dyDescent="0.2">
      <c r="K31" s="21"/>
      <c r="L31" s="21"/>
      <c r="M31" s="21"/>
      <c r="N31" s="21"/>
      <c r="O31" s="21"/>
      <c r="P31" s="21"/>
      <c r="Q31" s="21"/>
      <c r="R31" s="21"/>
    </row>
    <row r="32" spans="7:23" ht="16.5" customHeight="1" x14ac:dyDescent="0.2">
      <c r="K32" s="21"/>
      <c r="L32" s="21"/>
      <c r="M32" s="21"/>
      <c r="N32" s="21"/>
      <c r="O32" s="21"/>
      <c r="P32" s="21"/>
      <c r="Q32" s="21"/>
      <c r="R32" s="21"/>
    </row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</sheetData>
  <sheetProtection sheet="1" objects="1" scenarios="1"/>
  <mergeCells count="5">
    <mergeCell ref="C1:AE1"/>
    <mergeCell ref="G26:J27"/>
    <mergeCell ref="M17:Q19"/>
    <mergeCell ref="C6:F7"/>
    <mergeCell ref="K26:K27"/>
  </mergeCells>
  <phoneticPr fontId="1"/>
  <dataValidations count="2">
    <dataValidation imeMode="on" allowBlank="1" showInputMessage="1" showErrorMessage="1" sqref="G26:J27" xr:uid="{00000000-0002-0000-0900-000000000000}"/>
    <dataValidation imeMode="off" allowBlank="1" showInputMessage="1" showErrorMessage="1" sqref="I23 H12:I20" xr:uid="{00000000-0002-0000-0900-000001000000}"/>
  </dataValidations>
  <hyperlinks>
    <hyperlink ref="B1" location="'11'!A1" display="'11'!A1" xr:uid="{00000000-0004-0000-0900-000000000000}"/>
    <hyperlink ref="A1" location="'09'!A1" display="前へ" xr:uid="{00000000-0004-0000-0900-000001000000}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0"/>
  <sheetViews>
    <sheetView showGridLines="0" zoomScaleNormal="100" workbookViewId="0">
      <selection activeCell="K12" sqref="K12"/>
    </sheetView>
  </sheetViews>
  <sheetFormatPr defaultColWidth="9" defaultRowHeight="13.2" x14ac:dyDescent="0.2"/>
  <cols>
    <col min="5" max="5" width="17.77734375" customWidth="1"/>
    <col min="9" max="9" width="9.21875" customWidth="1"/>
    <col min="10" max="10" width="6.21875" customWidth="1"/>
    <col min="11" max="11" width="18.33203125" customWidth="1"/>
    <col min="12" max="14" width="6.77734375" customWidth="1"/>
  </cols>
  <sheetData>
    <row r="1" spans="1:20" ht="31.2" thickTop="1" thickBot="1" x14ac:dyDescent="0.25">
      <c r="A1" s="54" t="s">
        <v>89</v>
      </c>
      <c r="B1" s="55" t="str">
        <f>IF(AND(M18="○",M12="○",M15="○"),"次へ","")</f>
        <v/>
      </c>
      <c r="C1" s="122" t="s">
        <v>121</v>
      </c>
      <c r="D1" s="122"/>
      <c r="E1" s="122"/>
      <c r="F1" s="122"/>
      <c r="G1" s="122"/>
      <c r="H1" s="122"/>
      <c r="I1" s="122"/>
      <c r="J1" s="122"/>
      <c r="K1" s="122"/>
      <c r="L1" s="122"/>
      <c r="M1" s="20"/>
      <c r="N1" s="20"/>
      <c r="O1" s="20"/>
      <c r="P1" s="20"/>
      <c r="Q1" s="20"/>
      <c r="R1" s="20"/>
      <c r="S1" s="20"/>
      <c r="T1" s="20"/>
    </row>
    <row r="2" spans="1:20" ht="13.5" customHeight="1" thickTop="1" x14ac:dyDescent="0.2">
      <c r="O2" s="21"/>
      <c r="P2" s="21"/>
      <c r="Q2" s="21"/>
    </row>
    <row r="3" spans="1:20" ht="13.5" customHeight="1" x14ac:dyDescent="0.2">
      <c r="C3" s="52" t="s">
        <v>48</v>
      </c>
      <c r="O3" s="21"/>
      <c r="P3" s="21"/>
      <c r="Q3" s="21"/>
    </row>
    <row r="4" spans="1:20" ht="18.75" customHeight="1" x14ac:dyDescent="0.2">
      <c r="C4" s="53" t="s">
        <v>45</v>
      </c>
      <c r="K4" s="132" t="s">
        <v>47</v>
      </c>
      <c r="L4" s="21"/>
      <c r="M4" s="21"/>
      <c r="N4" s="21"/>
      <c r="O4" s="21"/>
      <c r="P4" s="21"/>
      <c r="Q4" s="21"/>
    </row>
    <row r="5" spans="1:20" ht="18.75" customHeight="1" x14ac:dyDescent="0.2">
      <c r="K5" s="132"/>
      <c r="L5" s="21"/>
      <c r="M5" s="21"/>
      <c r="N5" s="21"/>
      <c r="O5" s="21"/>
      <c r="P5" s="21"/>
      <c r="Q5" s="21"/>
    </row>
    <row r="6" spans="1:20" ht="18.75" customHeight="1" x14ac:dyDescent="0.2">
      <c r="C6" s="114" t="s">
        <v>91</v>
      </c>
      <c r="D6" s="114"/>
      <c r="E6" s="114"/>
      <c r="F6" s="114"/>
      <c r="G6" s="114"/>
      <c r="K6" s="21"/>
      <c r="L6" s="21"/>
      <c r="M6" s="21"/>
      <c r="N6" s="21"/>
      <c r="Q6" s="21"/>
    </row>
    <row r="7" spans="1:20" ht="18.75" customHeight="1" x14ac:dyDescent="0.2">
      <c r="C7" s="114"/>
      <c r="D7" s="114"/>
      <c r="E7" s="114"/>
      <c r="F7" s="114"/>
      <c r="G7" s="114"/>
      <c r="K7" s="21"/>
      <c r="L7" s="21"/>
      <c r="M7" s="22"/>
      <c r="N7" s="21"/>
      <c r="Q7" s="21"/>
    </row>
    <row r="8" spans="1:20" ht="18.75" customHeight="1" x14ac:dyDescent="0.2">
      <c r="C8" s="114"/>
      <c r="D8" s="114"/>
      <c r="E8" s="114"/>
      <c r="F8" s="114"/>
      <c r="G8" s="114"/>
      <c r="K8" s="24"/>
      <c r="Q8" s="21"/>
    </row>
    <row r="9" spans="1:20" ht="18.75" customHeight="1" x14ac:dyDescent="0.2">
      <c r="C9" s="114"/>
      <c r="D9" s="114"/>
      <c r="E9" s="114"/>
      <c r="F9" s="114"/>
      <c r="G9" s="114"/>
      <c r="K9" s="21"/>
      <c r="Q9" s="21"/>
    </row>
    <row r="10" spans="1:20" ht="18.75" customHeight="1" x14ac:dyDescent="0.2">
      <c r="C10" s="114"/>
      <c r="D10" s="114"/>
      <c r="E10" s="114"/>
      <c r="F10" s="114"/>
      <c r="G10" s="114"/>
      <c r="K10" s="21"/>
      <c r="M10" s="3" t="s">
        <v>57</v>
      </c>
      <c r="Q10" s="21"/>
    </row>
    <row r="11" spans="1:20" ht="18.75" customHeight="1" x14ac:dyDescent="0.2">
      <c r="C11" s="114"/>
      <c r="D11" s="114"/>
      <c r="E11" s="114"/>
      <c r="F11" s="114"/>
      <c r="G11" s="114"/>
      <c r="Q11" s="21"/>
    </row>
    <row r="12" spans="1:20" ht="18.75" customHeight="1" x14ac:dyDescent="0.2">
      <c r="C12" s="114"/>
      <c r="D12" s="114"/>
      <c r="E12" s="114"/>
      <c r="F12" s="114"/>
      <c r="G12" s="114"/>
      <c r="K12" s="92"/>
      <c r="M12" s="11" t="str">
        <f>IF(ISERR(FINDB("K≦M",ASC(K12),1)),"","○")</f>
        <v/>
      </c>
      <c r="Q12" s="21"/>
    </row>
    <row r="13" spans="1:20" ht="18.75" customHeight="1" x14ac:dyDescent="0.2">
      <c r="K13" s="21"/>
      <c r="Q13" s="21"/>
    </row>
    <row r="14" spans="1:20" ht="18.75" customHeight="1" x14ac:dyDescent="0.2">
      <c r="K14" s="133"/>
      <c r="Q14" s="21"/>
    </row>
    <row r="15" spans="1:20" ht="18.75" customHeight="1" x14ac:dyDescent="0.2">
      <c r="K15" s="133"/>
      <c r="M15" s="11" t="str">
        <f>IF(ISERR(FINDB("S←S+K",ASC(K14),1)),"","○")</f>
        <v/>
      </c>
      <c r="Q15" s="21"/>
    </row>
    <row r="16" spans="1:20" ht="18.75" customHeight="1" x14ac:dyDescent="0.2">
      <c r="K16" s="25"/>
      <c r="Q16" s="21"/>
    </row>
    <row r="17" spans="4:17" ht="18.75" customHeight="1" x14ac:dyDescent="0.2">
      <c r="K17" s="134"/>
      <c r="Q17" s="21"/>
    </row>
    <row r="18" spans="4:17" ht="18.75" customHeight="1" x14ac:dyDescent="0.2">
      <c r="K18" s="134"/>
      <c r="M18" s="11" t="str">
        <f>IF(ISERR(FINDB("K←K+1",ASC(K17),1)),"","○")</f>
        <v/>
      </c>
      <c r="Q18" s="21"/>
    </row>
    <row r="19" spans="4:17" ht="18.75" customHeight="1" x14ac:dyDescent="0.2">
      <c r="K19" s="27"/>
      <c r="Q19" s="21"/>
    </row>
    <row r="20" spans="4:17" ht="18.75" customHeight="1" x14ac:dyDescent="0.2">
      <c r="K20" s="21"/>
      <c r="Q20" s="21"/>
    </row>
    <row r="21" spans="4:17" ht="18.75" customHeight="1" x14ac:dyDescent="0.2">
      <c r="K21" s="21"/>
      <c r="Q21" s="21"/>
    </row>
    <row r="22" spans="4:17" ht="18.75" customHeight="1" x14ac:dyDescent="0.2">
      <c r="J22" s="7"/>
      <c r="K22" s="21"/>
      <c r="Q22" s="21"/>
    </row>
    <row r="23" spans="4:17" ht="18.75" customHeight="1" x14ac:dyDescent="0.2">
      <c r="K23" s="28"/>
    </row>
    <row r="24" spans="4:17" ht="13.5" customHeight="1" x14ac:dyDescent="0.2">
      <c r="K24" s="21"/>
      <c r="Q24" s="21"/>
    </row>
    <row r="25" spans="4:17" ht="13.5" customHeight="1" x14ac:dyDescent="0.2">
      <c r="D25" s="131" t="str">
        <f>IF(AND(M18="○",M12="○",M15="○"),"入力された値を元に、処理を実行することができる。","")</f>
        <v/>
      </c>
      <c r="E25" s="131"/>
      <c r="F25" s="131"/>
      <c r="G25" s="131"/>
      <c r="H25" s="131"/>
      <c r="K25" s="21"/>
      <c r="O25" s="21"/>
      <c r="P25" s="21"/>
      <c r="Q25" s="21"/>
    </row>
    <row r="26" spans="4:17" ht="13.5" customHeight="1" x14ac:dyDescent="0.2">
      <c r="D26" s="131"/>
      <c r="E26" s="131"/>
      <c r="F26" s="131"/>
      <c r="G26" s="131"/>
      <c r="H26" s="131"/>
      <c r="K26" s="21"/>
      <c r="O26" s="21"/>
      <c r="P26" s="21"/>
      <c r="Q26" s="21"/>
    </row>
    <row r="27" spans="4:17" ht="13.5" customHeight="1" x14ac:dyDescent="0.2">
      <c r="D27" s="131"/>
      <c r="E27" s="131"/>
      <c r="F27" s="131"/>
      <c r="G27" s="131"/>
      <c r="H27" s="131"/>
      <c r="K27" s="21"/>
      <c r="L27" s="21"/>
      <c r="M27" s="21"/>
      <c r="N27" s="21"/>
      <c r="O27" s="21"/>
      <c r="P27" s="21"/>
      <c r="Q27" s="21"/>
    </row>
    <row r="28" spans="4:17" ht="13.5" customHeight="1" x14ac:dyDescent="0.2">
      <c r="K28" s="21"/>
      <c r="L28" s="21"/>
      <c r="M28" s="21"/>
      <c r="N28" s="21"/>
      <c r="O28" s="21"/>
      <c r="P28" s="21"/>
      <c r="Q28" s="21"/>
    </row>
    <row r="29" spans="4:17" ht="13.5" customHeight="1" x14ac:dyDescent="0.2">
      <c r="K29" s="21"/>
      <c r="L29" s="21"/>
      <c r="M29" s="21"/>
      <c r="N29" s="21"/>
      <c r="O29" s="21"/>
      <c r="P29" s="21"/>
    </row>
    <row r="30" spans="4:17" ht="13.5" customHeight="1" x14ac:dyDescent="0.2">
      <c r="K30" s="21"/>
      <c r="L30" s="21"/>
      <c r="M30" s="21"/>
      <c r="N30" s="21"/>
      <c r="O30" s="21"/>
      <c r="P30" s="21"/>
    </row>
  </sheetData>
  <sheetProtection sheet="1" objects="1" scenarios="1"/>
  <dataConsolidate/>
  <mergeCells count="6">
    <mergeCell ref="D25:H27"/>
    <mergeCell ref="C6:G12"/>
    <mergeCell ref="C1:L1"/>
    <mergeCell ref="K4:K5"/>
    <mergeCell ref="K14:K15"/>
    <mergeCell ref="K17:K18"/>
  </mergeCells>
  <phoneticPr fontId="1"/>
  <dataValidations count="1">
    <dataValidation imeMode="on" allowBlank="1" showInputMessage="1" showErrorMessage="1" sqref="K17:K18 K14:K15 K12" xr:uid="{00000000-0002-0000-0B00-000000000000}"/>
  </dataValidations>
  <hyperlinks>
    <hyperlink ref="B1" location="'12'!A1" display="'12'!A1" xr:uid="{00000000-0004-0000-0B00-000000000000}"/>
    <hyperlink ref="A1" location="'11'!A1" display="前へ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1"/>
  <sheetViews>
    <sheetView showGridLines="0" zoomScaleNormal="100" workbookViewId="0">
      <selection activeCell="K10" sqref="K10"/>
    </sheetView>
  </sheetViews>
  <sheetFormatPr defaultColWidth="9" defaultRowHeight="13.2" x14ac:dyDescent="0.2"/>
  <cols>
    <col min="5" max="5" width="17.77734375" customWidth="1"/>
    <col min="9" max="9" width="9.21875" customWidth="1"/>
    <col min="10" max="10" width="6.21875" customWidth="1"/>
    <col min="11" max="11" width="18.33203125" customWidth="1"/>
    <col min="12" max="14" width="6.77734375" customWidth="1"/>
  </cols>
  <sheetData>
    <row r="1" spans="1:20" ht="31.2" thickTop="1" thickBot="1" x14ac:dyDescent="0.25">
      <c r="A1" s="54" t="s">
        <v>89</v>
      </c>
      <c r="B1" s="101" t="str">
        <f>IF(AND(M18="○",M10="○",M15="○"),"次へ","")</f>
        <v/>
      </c>
      <c r="C1" s="154" t="s">
        <v>122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55"/>
      <c r="O1" s="155"/>
      <c r="P1" s="155"/>
      <c r="Q1" s="155"/>
      <c r="R1" s="155"/>
      <c r="S1" s="155"/>
      <c r="T1" s="155"/>
    </row>
    <row r="2" spans="1:20" ht="13.5" customHeight="1" thickTop="1" x14ac:dyDescent="0.2">
      <c r="I2" s="1"/>
      <c r="J2" s="1"/>
      <c r="K2" s="1"/>
      <c r="L2" s="1"/>
      <c r="M2" s="1"/>
      <c r="N2" s="1"/>
      <c r="O2" s="21"/>
      <c r="P2" s="21"/>
      <c r="Q2" s="21"/>
    </row>
    <row r="3" spans="1:20" ht="13.5" customHeight="1" x14ac:dyDescent="0.2">
      <c r="C3" s="61" t="s">
        <v>44</v>
      </c>
      <c r="D3" s="63"/>
      <c r="E3" s="63"/>
      <c r="F3" s="63"/>
      <c r="G3" s="63"/>
      <c r="H3" s="63"/>
      <c r="K3" s="21"/>
      <c r="L3" s="21"/>
      <c r="M3" s="21"/>
      <c r="N3" s="21"/>
      <c r="O3" s="93"/>
      <c r="P3" s="93"/>
      <c r="Q3" s="93"/>
    </row>
    <row r="4" spans="1:20" ht="13.5" customHeight="1" x14ac:dyDescent="0.2">
      <c r="C4" s="94"/>
      <c r="D4" s="64" t="s">
        <v>118</v>
      </c>
      <c r="E4" s="63"/>
      <c r="F4" s="63"/>
      <c r="G4" s="63"/>
      <c r="H4" s="63"/>
      <c r="I4" s="63"/>
      <c r="J4" s="63"/>
      <c r="K4" s="93"/>
      <c r="L4" s="93"/>
      <c r="M4" s="93"/>
      <c r="N4" s="93"/>
      <c r="O4" s="93"/>
      <c r="P4" s="93"/>
      <c r="Q4" s="93"/>
    </row>
    <row r="5" spans="1:20" ht="13.5" customHeight="1" x14ac:dyDescent="0.2">
      <c r="C5" s="63"/>
      <c r="D5" s="63"/>
      <c r="E5" s="63"/>
      <c r="F5" s="63"/>
      <c r="G5" s="63"/>
      <c r="H5" s="63"/>
      <c r="I5" s="63"/>
      <c r="J5" s="63"/>
      <c r="K5" s="93"/>
      <c r="L5" s="93"/>
      <c r="M5" s="93"/>
      <c r="N5" s="93"/>
      <c r="O5" s="93"/>
      <c r="P5" s="93"/>
      <c r="Q5" s="93"/>
    </row>
    <row r="6" spans="1:20" ht="18.75" customHeight="1" x14ac:dyDescent="0.2">
      <c r="C6" s="135" t="s">
        <v>90</v>
      </c>
      <c r="D6" s="135"/>
      <c r="E6" s="135"/>
      <c r="F6" s="135"/>
      <c r="G6" s="135"/>
      <c r="H6" s="63"/>
      <c r="I6" s="63"/>
      <c r="J6" s="63"/>
      <c r="K6" s="93"/>
      <c r="L6" s="93"/>
      <c r="M6" s="95"/>
      <c r="N6" s="93"/>
      <c r="O6" s="63"/>
      <c r="P6" s="63"/>
      <c r="Q6" s="93"/>
    </row>
    <row r="7" spans="1:20" ht="18.75" customHeight="1" x14ac:dyDescent="0.2">
      <c r="C7" s="135"/>
      <c r="D7" s="135"/>
      <c r="E7" s="135"/>
      <c r="F7" s="135"/>
      <c r="G7" s="135"/>
      <c r="H7" s="63"/>
      <c r="I7" s="63"/>
      <c r="J7" s="63"/>
      <c r="K7" s="96"/>
      <c r="L7" s="63"/>
      <c r="M7" s="63"/>
      <c r="N7" s="63"/>
      <c r="O7" s="63"/>
      <c r="P7" s="63"/>
      <c r="Q7" s="93"/>
    </row>
    <row r="8" spans="1:20" ht="18.75" customHeight="1" x14ac:dyDescent="0.2">
      <c r="C8" s="135"/>
      <c r="D8" s="135"/>
      <c r="E8" s="135"/>
      <c r="F8" s="135"/>
      <c r="G8" s="135"/>
      <c r="H8" s="63"/>
      <c r="I8" s="63"/>
      <c r="J8" s="63"/>
      <c r="K8" s="93"/>
      <c r="L8" s="63"/>
      <c r="M8" s="97" t="s">
        <v>19</v>
      </c>
      <c r="N8" s="63"/>
      <c r="O8" s="63"/>
      <c r="P8" s="63"/>
      <c r="Q8" s="93"/>
    </row>
    <row r="9" spans="1:20" ht="18.75" customHeight="1" x14ac:dyDescent="0.2">
      <c r="C9" s="135"/>
      <c r="D9" s="135"/>
      <c r="E9" s="135"/>
      <c r="F9" s="135"/>
      <c r="G9" s="135"/>
      <c r="H9" s="63"/>
      <c r="I9" s="63"/>
      <c r="J9" s="63"/>
      <c r="K9" s="93"/>
      <c r="L9" s="63"/>
      <c r="M9" s="63"/>
      <c r="N9" s="63"/>
      <c r="O9" s="63"/>
      <c r="P9" s="63"/>
      <c r="Q9" s="93"/>
    </row>
    <row r="10" spans="1:20" ht="18.75" customHeight="1" x14ac:dyDescent="0.2">
      <c r="C10" s="135"/>
      <c r="D10" s="135"/>
      <c r="E10" s="135"/>
      <c r="F10" s="135"/>
      <c r="G10" s="135"/>
      <c r="H10" s="63"/>
      <c r="I10" s="63"/>
      <c r="J10" s="63"/>
      <c r="K10" s="92"/>
      <c r="L10" s="63"/>
      <c r="M10" s="11" t="str">
        <f>IF(ISERR(FINDB("K≦30",ASC(K10),1)),"","○")</f>
        <v/>
      </c>
      <c r="N10" s="63"/>
      <c r="O10" s="63"/>
      <c r="P10" s="63"/>
      <c r="Q10" s="93"/>
    </row>
    <row r="11" spans="1:20" ht="18.75" customHeight="1" x14ac:dyDescent="0.2">
      <c r="C11" s="135"/>
      <c r="D11" s="135"/>
      <c r="E11" s="135"/>
      <c r="F11" s="135"/>
      <c r="G11" s="135"/>
      <c r="H11" s="63"/>
      <c r="I11" s="63"/>
      <c r="J11" s="63"/>
      <c r="K11" s="96"/>
      <c r="L11" s="63"/>
      <c r="M11" s="63"/>
      <c r="N11" s="63"/>
      <c r="O11" s="63"/>
      <c r="P11" s="63"/>
      <c r="Q11" s="93"/>
    </row>
    <row r="12" spans="1:20" ht="18.75" customHeight="1" x14ac:dyDescent="0.2">
      <c r="C12" s="135"/>
      <c r="D12" s="135"/>
      <c r="E12" s="135"/>
      <c r="F12" s="135"/>
      <c r="G12" s="135"/>
      <c r="H12" s="63"/>
      <c r="I12" s="63"/>
      <c r="J12" s="63"/>
      <c r="K12" s="136" t="s">
        <v>117</v>
      </c>
      <c r="L12" s="63"/>
      <c r="M12" s="63"/>
      <c r="N12" s="63"/>
      <c r="O12" s="63"/>
      <c r="P12" s="63"/>
      <c r="Q12" s="93"/>
    </row>
    <row r="13" spans="1:20" ht="18.75" customHeight="1" x14ac:dyDescent="0.2">
      <c r="C13" s="63"/>
      <c r="D13" s="63"/>
      <c r="E13" s="63"/>
      <c r="F13" s="63"/>
      <c r="G13" s="63"/>
      <c r="H13" s="63"/>
      <c r="I13" s="63"/>
      <c r="J13" s="63"/>
      <c r="K13" s="136"/>
      <c r="L13" s="63"/>
      <c r="M13" s="63"/>
      <c r="N13" s="63"/>
      <c r="O13" s="63"/>
      <c r="P13" s="63"/>
      <c r="Q13" s="93"/>
    </row>
    <row r="14" spans="1:20" ht="18.75" customHeight="1" x14ac:dyDescent="0.2">
      <c r="C14" s="63"/>
      <c r="D14" s="63"/>
      <c r="E14" s="63"/>
      <c r="F14" s="63"/>
      <c r="G14" s="63"/>
      <c r="H14" s="63"/>
      <c r="I14" s="63"/>
      <c r="J14" s="63"/>
      <c r="K14" s="96"/>
      <c r="L14" s="63"/>
      <c r="M14" s="63"/>
      <c r="N14" s="63"/>
      <c r="O14" s="63"/>
      <c r="P14" s="63"/>
      <c r="Q14" s="93"/>
    </row>
    <row r="15" spans="1:20" ht="18.75" customHeight="1" x14ac:dyDescent="0.2">
      <c r="C15" s="63"/>
      <c r="D15" s="63"/>
      <c r="E15" s="63"/>
      <c r="F15" s="63"/>
      <c r="G15" s="63"/>
      <c r="H15" s="63"/>
      <c r="I15" s="63"/>
      <c r="J15" s="63"/>
      <c r="K15" s="134"/>
      <c r="L15" s="63"/>
      <c r="M15" s="137" t="str">
        <f>IF(ISERR(FINDB("S←S+K",ASC(K15),1)),"","○")</f>
        <v/>
      </c>
      <c r="N15" s="63"/>
      <c r="O15" s="63"/>
      <c r="P15" s="63"/>
      <c r="Q15" s="93"/>
    </row>
    <row r="16" spans="1:20" ht="18.75" customHeight="1" x14ac:dyDescent="0.2">
      <c r="C16" s="63"/>
      <c r="D16" s="63"/>
      <c r="E16" s="63"/>
      <c r="F16" s="63"/>
      <c r="G16" s="63"/>
      <c r="H16" s="63"/>
      <c r="I16" s="63"/>
      <c r="J16" s="63"/>
      <c r="K16" s="134"/>
      <c r="L16" s="63"/>
      <c r="M16" s="137"/>
      <c r="N16" s="63"/>
      <c r="O16" s="63"/>
      <c r="P16" s="63"/>
      <c r="Q16" s="93"/>
    </row>
    <row r="17" spans="3:17" ht="18.75" customHeight="1" x14ac:dyDescent="0.2">
      <c r="C17" s="63"/>
      <c r="D17" s="63"/>
      <c r="E17" s="63"/>
      <c r="F17" s="63"/>
      <c r="G17" s="63"/>
      <c r="H17" s="63"/>
      <c r="I17" s="63"/>
      <c r="J17" s="63"/>
      <c r="K17" s="98"/>
      <c r="L17" s="63"/>
      <c r="M17" s="63"/>
      <c r="N17" s="63"/>
      <c r="O17" s="63"/>
      <c r="P17" s="63"/>
      <c r="Q17" s="93"/>
    </row>
    <row r="18" spans="3:17" ht="13.5" customHeight="1" x14ac:dyDescent="0.2">
      <c r="C18" s="63"/>
      <c r="D18" s="63"/>
      <c r="E18" s="63"/>
      <c r="F18" s="63"/>
      <c r="G18" s="63"/>
      <c r="H18" s="63"/>
      <c r="I18" s="63"/>
      <c r="J18" s="63"/>
      <c r="K18" s="138"/>
      <c r="L18" s="63"/>
      <c r="M18" s="137" t="str">
        <f>IF(ISERR(FINDB("K←K+1",ASC(K18),1)),"","○")</f>
        <v/>
      </c>
      <c r="N18" s="63"/>
      <c r="O18" s="63"/>
      <c r="P18" s="63"/>
      <c r="Q18" s="93"/>
    </row>
    <row r="19" spans="3:17" ht="13.5" customHeight="1" x14ac:dyDescent="0.2">
      <c r="C19" s="63"/>
      <c r="D19" s="63"/>
      <c r="E19" s="63"/>
      <c r="F19" s="63"/>
      <c r="G19" s="63"/>
      <c r="H19" s="63"/>
      <c r="I19" s="63"/>
      <c r="J19" s="63"/>
      <c r="K19" s="138"/>
      <c r="L19" s="63"/>
      <c r="M19" s="137"/>
      <c r="N19" s="63"/>
      <c r="O19" s="63"/>
      <c r="P19" s="63"/>
      <c r="Q19" s="93"/>
    </row>
    <row r="20" spans="3:17" ht="13.5" customHeight="1" x14ac:dyDescent="0.2">
      <c r="C20" s="63"/>
      <c r="D20" s="63"/>
      <c r="E20" s="63"/>
      <c r="F20" s="63"/>
      <c r="G20" s="63"/>
      <c r="H20" s="63"/>
      <c r="I20" s="63"/>
      <c r="J20" s="63"/>
      <c r="K20" s="93"/>
      <c r="L20" s="63"/>
      <c r="M20" s="63"/>
      <c r="N20" s="63"/>
      <c r="O20" s="63"/>
      <c r="P20" s="63"/>
      <c r="Q20" s="93"/>
    </row>
    <row r="21" spans="3:17" ht="13.5" customHeight="1" x14ac:dyDescent="0.2">
      <c r="C21" s="63"/>
      <c r="D21" s="63"/>
      <c r="E21" s="63"/>
      <c r="F21" s="63"/>
      <c r="G21" s="63"/>
      <c r="H21" s="63"/>
      <c r="I21" s="63"/>
      <c r="J21" s="99"/>
      <c r="K21" s="93"/>
      <c r="L21" s="63"/>
      <c r="M21" s="63"/>
      <c r="N21" s="63"/>
      <c r="O21" s="63"/>
      <c r="P21" s="63"/>
      <c r="Q21" s="93"/>
    </row>
    <row r="22" spans="3:17" ht="13.5" customHeight="1" x14ac:dyDescent="0.2">
      <c r="C22" s="63"/>
      <c r="D22" s="63"/>
      <c r="E22" s="63"/>
      <c r="F22" s="63"/>
      <c r="G22" s="63"/>
      <c r="H22" s="63"/>
      <c r="I22" s="63"/>
      <c r="J22" s="63"/>
      <c r="K22" s="100"/>
      <c r="L22" s="63"/>
      <c r="M22" s="63"/>
      <c r="N22" s="63"/>
      <c r="O22" s="63"/>
      <c r="P22" s="63"/>
      <c r="Q22" s="93"/>
    </row>
    <row r="23" spans="3:17" ht="13.5" customHeight="1" x14ac:dyDescent="0.2">
      <c r="C23" s="63"/>
      <c r="D23" s="63"/>
      <c r="E23" s="63"/>
      <c r="F23" s="63"/>
      <c r="G23" s="63"/>
      <c r="H23" s="63"/>
      <c r="I23" s="63"/>
      <c r="J23" s="63"/>
      <c r="K23" s="93"/>
      <c r="L23" s="63"/>
      <c r="M23" s="63"/>
      <c r="N23" s="63"/>
      <c r="O23" s="63"/>
      <c r="P23" s="63"/>
      <c r="Q23" s="63"/>
    </row>
    <row r="24" spans="3:17" ht="13.5" customHeight="1" x14ac:dyDescent="0.2">
      <c r="C24" s="63"/>
      <c r="D24" s="63"/>
      <c r="E24" s="63"/>
      <c r="F24" s="63"/>
      <c r="G24" s="63"/>
      <c r="H24" s="63"/>
      <c r="I24" s="63"/>
      <c r="J24" s="63"/>
      <c r="K24" s="93"/>
      <c r="L24" s="63"/>
      <c r="M24" s="63"/>
      <c r="N24" s="63"/>
      <c r="O24" s="63"/>
      <c r="P24" s="63"/>
      <c r="Q24" s="93"/>
    </row>
    <row r="25" spans="3:17" ht="13.5" customHeight="1" x14ac:dyDescent="0.2">
      <c r="C25" s="63"/>
      <c r="D25" s="112" t="str">
        <f>IF(AND(M18="○",M10="○",M15="○"),"同様の処理であれば、条件を修正するだけでできる。","")</f>
        <v/>
      </c>
      <c r="E25" s="112"/>
      <c r="F25" s="112"/>
      <c r="G25" s="112"/>
      <c r="H25" s="112"/>
      <c r="I25" s="63"/>
      <c r="J25" s="63"/>
      <c r="K25" s="93"/>
      <c r="L25" s="63"/>
      <c r="M25" s="63"/>
      <c r="N25" s="63"/>
      <c r="O25" s="93"/>
      <c r="P25" s="93"/>
      <c r="Q25" s="93"/>
    </row>
    <row r="26" spans="3:17" ht="13.5" customHeight="1" x14ac:dyDescent="0.2">
      <c r="C26" s="63"/>
      <c r="D26" s="112"/>
      <c r="E26" s="112"/>
      <c r="F26" s="112"/>
      <c r="G26" s="112"/>
      <c r="H26" s="112"/>
      <c r="I26" s="63"/>
      <c r="J26" s="63"/>
      <c r="K26" s="93"/>
      <c r="L26" s="93"/>
      <c r="M26" s="93"/>
      <c r="N26" s="93"/>
      <c r="O26" s="93"/>
      <c r="P26" s="93"/>
      <c r="Q26" s="93"/>
    </row>
    <row r="27" spans="3:17" ht="13.5" customHeight="1" x14ac:dyDescent="0.2">
      <c r="C27" s="63"/>
      <c r="D27" s="112"/>
      <c r="E27" s="112"/>
      <c r="F27" s="112"/>
      <c r="G27" s="112"/>
      <c r="H27" s="112"/>
      <c r="I27" s="63"/>
      <c r="J27" s="63"/>
      <c r="K27" s="93"/>
      <c r="L27" s="93"/>
      <c r="M27" s="93"/>
      <c r="N27" s="93"/>
      <c r="O27" s="93"/>
      <c r="P27" s="93"/>
      <c r="Q27" s="93"/>
    </row>
    <row r="28" spans="3:17" ht="13.5" customHeight="1" x14ac:dyDescent="0.2">
      <c r="C28" s="63"/>
      <c r="D28" s="63"/>
      <c r="E28" s="63"/>
      <c r="F28" s="63"/>
      <c r="G28" s="63"/>
      <c r="H28" s="63"/>
      <c r="I28" s="63"/>
      <c r="J28" s="63"/>
      <c r="K28" s="93"/>
      <c r="L28" s="93"/>
      <c r="M28" s="93"/>
      <c r="N28" s="93"/>
      <c r="O28" s="93"/>
      <c r="P28" s="93"/>
      <c r="Q28" s="93"/>
    </row>
    <row r="29" spans="3:17" ht="13.5" customHeight="1" x14ac:dyDescent="0.2">
      <c r="C29" s="63"/>
      <c r="D29" s="63"/>
      <c r="E29" s="63"/>
      <c r="F29" s="63"/>
      <c r="G29" s="63"/>
      <c r="H29" s="63"/>
      <c r="I29" s="63"/>
      <c r="J29" s="63"/>
      <c r="K29" s="93"/>
      <c r="L29" s="93"/>
      <c r="M29" s="93"/>
      <c r="N29" s="93"/>
      <c r="O29" s="93"/>
      <c r="P29" s="93"/>
      <c r="Q29" s="93"/>
    </row>
    <row r="30" spans="3:17" ht="13.5" customHeight="1" x14ac:dyDescent="0.2">
      <c r="C30" s="63"/>
      <c r="D30" s="63"/>
      <c r="E30" s="63"/>
      <c r="F30" s="63"/>
      <c r="G30" s="63"/>
      <c r="H30" s="63"/>
      <c r="I30" s="63"/>
      <c r="J30" s="63"/>
      <c r="K30" s="93"/>
      <c r="L30" s="93"/>
      <c r="M30" s="93"/>
      <c r="N30" s="93"/>
      <c r="O30" s="93"/>
      <c r="P30" s="93"/>
      <c r="Q30" s="93"/>
    </row>
    <row r="31" spans="3:17" x14ac:dyDescent="0.2">
      <c r="I31" s="63"/>
      <c r="J31" s="63"/>
      <c r="K31" s="93"/>
      <c r="L31" s="93"/>
      <c r="M31" s="93"/>
      <c r="N31" s="93"/>
    </row>
  </sheetData>
  <sheetProtection sheet="1" objects="1" scenarios="1"/>
  <mergeCells count="8">
    <mergeCell ref="D25:H27"/>
    <mergeCell ref="C6:G12"/>
    <mergeCell ref="K12:K13"/>
    <mergeCell ref="K15:K16"/>
    <mergeCell ref="M15:M16"/>
    <mergeCell ref="K18:K19"/>
    <mergeCell ref="M18:M19"/>
    <mergeCell ref="C1:M1"/>
  </mergeCells>
  <phoneticPr fontId="1"/>
  <dataValidations count="1">
    <dataValidation imeMode="on" allowBlank="1" showInputMessage="1" showErrorMessage="1" sqref="K14 K10:K11 K17" xr:uid="{01EBA145-70C1-43F7-B73B-894991D08BF4}"/>
  </dataValidations>
  <hyperlinks>
    <hyperlink ref="B1" location="'13'!A1" display="'13'!A1" xr:uid="{B5EC57EC-CAB6-47FA-A4D1-77BECC0E84B0}"/>
    <hyperlink ref="A1" location="'10'!A1" display="前へ" xr:uid="{AB241054-88C9-4542-95C3-DF433AB0F772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30"/>
  <sheetViews>
    <sheetView showGridLines="0" zoomScaleNormal="100" workbookViewId="0">
      <selection activeCell="O12" sqref="O12"/>
    </sheetView>
  </sheetViews>
  <sheetFormatPr defaultColWidth="9" defaultRowHeight="13.2" x14ac:dyDescent="0.2"/>
  <cols>
    <col min="5" max="5" width="17.77734375" customWidth="1"/>
    <col min="9" max="9" width="9.21875" customWidth="1"/>
    <col min="10" max="10" width="6.21875" customWidth="1"/>
    <col min="11" max="11" width="18.33203125" customWidth="1"/>
    <col min="12" max="12" width="6.77734375" customWidth="1"/>
    <col min="13" max="17" width="7.33203125" customWidth="1"/>
    <col min="23" max="23" width="9" style="102" customWidth="1"/>
    <col min="24" max="27" width="9" style="103" hidden="1" customWidth="1"/>
    <col min="28" max="29" width="9" style="102" customWidth="1"/>
    <col min="30" max="31" width="9" customWidth="1"/>
  </cols>
  <sheetData>
    <row r="1" spans="1:27" ht="31.2" thickTop="1" thickBot="1" x14ac:dyDescent="0.25">
      <c r="A1" s="54" t="s">
        <v>89</v>
      </c>
      <c r="B1" s="58" t="str">
        <f>IF(AND(R20="○",R12="○",R21="○"),"次へ","")</f>
        <v/>
      </c>
      <c r="C1" s="19" t="s">
        <v>123</v>
      </c>
      <c r="D1" s="20"/>
      <c r="E1" s="20"/>
    </row>
    <row r="2" spans="1:27" ht="13.5" customHeight="1" thickTop="1" x14ac:dyDescent="0.2">
      <c r="O2" s="21"/>
      <c r="P2" s="21"/>
      <c r="Q2" s="21"/>
    </row>
    <row r="3" spans="1:27" ht="13.5" customHeight="1" x14ac:dyDescent="0.2">
      <c r="D3" s="52" t="s">
        <v>49</v>
      </c>
      <c r="M3" s="139" t="s">
        <v>92</v>
      </c>
      <c r="N3" s="139"/>
      <c r="O3" s="139"/>
      <c r="P3" s="139"/>
      <c r="Q3" s="139"/>
      <c r="R3" s="139"/>
      <c r="S3" s="139"/>
    </row>
    <row r="4" spans="1:27" ht="18.75" customHeight="1" x14ac:dyDescent="0.2">
      <c r="D4" s="53" t="s">
        <v>55</v>
      </c>
      <c r="K4" s="132"/>
      <c r="L4" s="21"/>
      <c r="M4" s="139"/>
      <c r="N4" s="139"/>
      <c r="O4" s="139"/>
      <c r="P4" s="139"/>
      <c r="Q4" s="139"/>
      <c r="R4" s="139"/>
      <c r="S4" s="139"/>
    </row>
    <row r="5" spans="1:27" ht="18.75" customHeight="1" x14ac:dyDescent="0.2">
      <c r="K5" s="132"/>
      <c r="L5" s="21"/>
      <c r="M5" s="21"/>
      <c r="N5" s="21"/>
      <c r="O5" s="21"/>
      <c r="P5" s="21"/>
      <c r="Q5" s="21"/>
    </row>
    <row r="6" spans="1:27" ht="18.75" customHeight="1" x14ac:dyDescent="0.2">
      <c r="D6" s="114" t="s">
        <v>56</v>
      </c>
      <c r="E6" s="114"/>
      <c r="F6" s="114"/>
      <c r="G6" s="114"/>
      <c r="K6" s="21"/>
      <c r="L6" s="21"/>
      <c r="M6" s="21"/>
      <c r="N6" s="21"/>
      <c r="Q6" s="21"/>
    </row>
    <row r="7" spans="1:27" ht="18.75" customHeight="1" x14ac:dyDescent="0.2">
      <c r="D7" s="114"/>
      <c r="E7" s="114"/>
      <c r="F7" s="114"/>
      <c r="G7" s="114"/>
      <c r="K7" s="21"/>
      <c r="L7" s="21"/>
      <c r="M7" s="22"/>
      <c r="N7" s="21"/>
      <c r="Q7" s="21"/>
    </row>
    <row r="8" spans="1:27" ht="18.75" customHeight="1" x14ac:dyDescent="0.2">
      <c r="D8" s="114"/>
      <c r="E8" s="114"/>
      <c r="F8" s="114"/>
      <c r="G8" s="114"/>
      <c r="K8" s="24"/>
      <c r="N8" s="37"/>
      <c r="O8" s="37" t="s">
        <v>50</v>
      </c>
      <c r="P8" s="37" t="s">
        <v>42</v>
      </c>
      <c r="Q8" s="38" t="s">
        <v>52</v>
      </c>
      <c r="X8" s="50"/>
      <c r="Y8" s="32" t="s">
        <v>46</v>
      </c>
      <c r="Z8" s="32" t="s">
        <v>51</v>
      </c>
      <c r="AA8" s="32" t="s">
        <v>52</v>
      </c>
    </row>
    <row r="9" spans="1:27" ht="18.75" customHeight="1" x14ac:dyDescent="0.2">
      <c r="D9" s="114"/>
      <c r="E9" s="114"/>
      <c r="F9" s="114"/>
      <c r="G9" s="114"/>
      <c r="K9" s="21"/>
      <c r="N9" s="37">
        <v>1</v>
      </c>
      <c r="O9" s="37">
        <v>12</v>
      </c>
      <c r="P9" s="37">
        <v>1</v>
      </c>
      <c r="Q9" s="38" t="s">
        <v>54</v>
      </c>
      <c r="X9" s="32">
        <v>1</v>
      </c>
      <c r="Y9" s="32">
        <v>12</v>
      </c>
      <c r="Z9" s="32">
        <v>1</v>
      </c>
      <c r="AA9" s="32" t="s">
        <v>53</v>
      </c>
    </row>
    <row r="10" spans="1:27" ht="18.75" customHeight="1" x14ac:dyDescent="0.2">
      <c r="D10" s="114"/>
      <c r="E10" s="114"/>
      <c r="F10" s="114"/>
      <c r="G10" s="114"/>
      <c r="K10" s="21"/>
      <c r="N10" s="37">
        <v>2</v>
      </c>
      <c r="O10" s="37">
        <v>12</v>
      </c>
      <c r="P10" s="37">
        <v>2</v>
      </c>
      <c r="Q10" s="38">
        <v>1</v>
      </c>
      <c r="X10" s="32">
        <v>2</v>
      </c>
      <c r="Y10" s="32">
        <v>12</v>
      </c>
      <c r="Z10" s="32">
        <v>2</v>
      </c>
      <c r="AA10" s="32">
        <v>1</v>
      </c>
    </row>
    <row r="11" spans="1:27" ht="18.75" customHeight="1" x14ac:dyDescent="0.2">
      <c r="D11" s="114"/>
      <c r="E11" s="114"/>
      <c r="F11" s="114"/>
      <c r="G11" s="114"/>
      <c r="K11" s="21"/>
      <c r="N11" s="37">
        <v>3</v>
      </c>
      <c r="O11" s="37">
        <v>12</v>
      </c>
      <c r="P11" s="37">
        <v>3</v>
      </c>
      <c r="Q11" s="38">
        <v>2</v>
      </c>
      <c r="R11" s="3" t="s">
        <v>19</v>
      </c>
      <c r="X11" s="32">
        <v>3</v>
      </c>
      <c r="Y11" s="32">
        <v>12</v>
      </c>
      <c r="Z11" s="32">
        <v>3</v>
      </c>
      <c r="AA11" s="32">
        <v>2</v>
      </c>
    </row>
    <row r="12" spans="1:27" ht="18.75" customHeight="1" x14ac:dyDescent="0.2">
      <c r="D12" s="114"/>
      <c r="E12" s="114"/>
      <c r="F12" s="114"/>
      <c r="G12" s="114"/>
      <c r="K12" s="21"/>
      <c r="M12" s="16"/>
      <c r="N12" s="37">
        <v>4</v>
      </c>
      <c r="O12" s="105"/>
      <c r="P12" s="105"/>
      <c r="Q12" s="106"/>
      <c r="R12" s="39" t="str">
        <f>IF(AND(O12=Y12,P12=Z12,Q12=AA12),"○","")</f>
        <v/>
      </c>
      <c r="X12" s="32">
        <v>4</v>
      </c>
      <c r="Y12" s="32">
        <v>12</v>
      </c>
      <c r="Z12" s="32">
        <v>4</v>
      </c>
      <c r="AA12" s="32">
        <v>3</v>
      </c>
    </row>
    <row r="13" spans="1:27" ht="18.75" customHeight="1" x14ac:dyDescent="0.2">
      <c r="K13" s="21"/>
      <c r="N13" s="37">
        <v>5</v>
      </c>
      <c r="O13" s="105"/>
      <c r="P13" s="105"/>
      <c r="Q13" s="106"/>
      <c r="R13" s="39" t="str">
        <f t="shared" ref="R13:R20" si="0">IF(AND(O13=Y13,P13=Z13,Q13=AA13),"○","")</f>
        <v/>
      </c>
      <c r="X13" s="32">
        <v>5</v>
      </c>
      <c r="Y13" s="32">
        <v>12</v>
      </c>
      <c r="Z13" s="32">
        <v>5</v>
      </c>
      <c r="AA13" s="32">
        <v>4</v>
      </c>
    </row>
    <row r="14" spans="1:27" ht="18.75" customHeight="1" x14ac:dyDescent="0.2">
      <c r="K14" s="21"/>
      <c r="N14" s="37">
        <v>6</v>
      </c>
      <c r="O14" s="105"/>
      <c r="P14" s="105"/>
      <c r="Q14" s="106"/>
      <c r="R14" s="39" t="str">
        <f t="shared" si="0"/>
        <v/>
      </c>
      <c r="X14" s="32">
        <v>6</v>
      </c>
      <c r="Y14" s="32">
        <v>12</v>
      </c>
      <c r="Z14" s="32">
        <v>6</v>
      </c>
      <c r="AA14" s="32">
        <v>4</v>
      </c>
    </row>
    <row r="15" spans="1:27" ht="18.75" customHeight="1" x14ac:dyDescent="0.2">
      <c r="K15" s="36"/>
      <c r="N15" s="37">
        <v>7</v>
      </c>
      <c r="O15" s="105"/>
      <c r="P15" s="105"/>
      <c r="Q15" s="106"/>
      <c r="R15" s="39" t="str">
        <f t="shared" si="0"/>
        <v/>
      </c>
      <c r="X15" s="32">
        <v>7</v>
      </c>
      <c r="Y15" s="32">
        <v>12</v>
      </c>
      <c r="Z15" s="32">
        <v>7</v>
      </c>
      <c r="AA15" s="32">
        <v>6</v>
      </c>
    </row>
    <row r="16" spans="1:27" ht="18.75" customHeight="1" x14ac:dyDescent="0.2">
      <c r="K16" s="21"/>
      <c r="M16" s="16"/>
      <c r="N16" s="37">
        <v>8</v>
      </c>
      <c r="O16" s="105"/>
      <c r="P16" s="105"/>
      <c r="Q16" s="106"/>
      <c r="R16" s="39" t="str">
        <f t="shared" si="0"/>
        <v/>
      </c>
      <c r="X16" s="32">
        <v>8</v>
      </c>
      <c r="Y16" s="32">
        <v>12</v>
      </c>
      <c r="Z16" s="32">
        <v>8</v>
      </c>
      <c r="AA16" s="32">
        <v>6</v>
      </c>
    </row>
    <row r="17" spans="4:27" ht="18.75" customHeight="1" x14ac:dyDescent="0.2">
      <c r="K17" s="25"/>
      <c r="N17" s="37">
        <v>9</v>
      </c>
      <c r="O17" s="105"/>
      <c r="P17" s="105"/>
      <c r="Q17" s="106"/>
      <c r="R17" s="39" t="str">
        <f t="shared" si="0"/>
        <v/>
      </c>
      <c r="X17" s="32">
        <v>9</v>
      </c>
      <c r="Y17" s="32">
        <v>12</v>
      </c>
      <c r="Z17" s="32">
        <v>9</v>
      </c>
      <c r="AA17" s="32">
        <v>6</v>
      </c>
    </row>
    <row r="18" spans="4:27" ht="18.75" customHeight="1" x14ac:dyDescent="0.2">
      <c r="K18" s="26"/>
      <c r="N18" s="37">
        <v>10</v>
      </c>
      <c r="O18" s="105"/>
      <c r="P18" s="105"/>
      <c r="Q18" s="106"/>
      <c r="R18" s="39" t="str">
        <f t="shared" si="0"/>
        <v/>
      </c>
      <c r="X18" s="32">
        <v>10</v>
      </c>
      <c r="Y18" s="32">
        <v>12</v>
      </c>
      <c r="Z18" s="32">
        <v>10</v>
      </c>
      <c r="AA18" s="32">
        <v>6</v>
      </c>
    </row>
    <row r="19" spans="4:27" ht="18.75" customHeight="1" x14ac:dyDescent="0.2">
      <c r="K19" s="26"/>
      <c r="M19" s="16"/>
      <c r="N19" s="37">
        <v>11</v>
      </c>
      <c r="O19" s="105"/>
      <c r="P19" s="105"/>
      <c r="Q19" s="106"/>
      <c r="R19" s="39" t="str">
        <f t="shared" si="0"/>
        <v/>
      </c>
      <c r="X19" s="32">
        <v>11</v>
      </c>
      <c r="Y19" s="32">
        <v>12</v>
      </c>
      <c r="Z19" s="32">
        <v>11</v>
      </c>
      <c r="AA19" s="32">
        <v>6</v>
      </c>
    </row>
    <row r="20" spans="4:27" ht="18.75" customHeight="1" x14ac:dyDescent="0.2">
      <c r="K20" s="26"/>
      <c r="N20" s="37">
        <v>12</v>
      </c>
      <c r="O20" s="105"/>
      <c r="P20" s="105"/>
      <c r="Q20" s="106"/>
      <c r="R20" s="39" t="str">
        <f t="shared" si="0"/>
        <v/>
      </c>
      <c r="X20" s="32">
        <v>12</v>
      </c>
      <c r="Y20" s="32">
        <v>12</v>
      </c>
      <c r="Z20" s="32">
        <v>12</v>
      </c>
      <c r="AA20" s="32">
        <v>6</v>
      </c>
    </row>
    <row r="21" spans="4:27" ht="18.75" customHeight="1" x14ac:dyDescent="0.2">
      <c r="K21" s="21"/>
      <c r="N21" s="37">
        <v>13</v>
      </c>
      <c r="O21" s="104"/>
      <c r="P21" s="104"/>
      <c r="Q21" s="106"/>
      <c r="R21" s="39" t="str">
        <f>IF(AND(O21=Y21,P21=Z21,OR(Q21=12,Q21=AA21)),"○","")</f>
        <v/>
      </c>
      <c r="X21" s="32">
        <v>13</v>
      </c>
      <c r="Y21" s="32" t="s">
        <v>124</v>
      </c>
      <c r="Z21" s="32" t="s">
        <v>124</v>
      </c>
      <c r="AA21" s="32">
        <v>12</v>
      </c>
    </row>
    <row r="22" spans="4:27" ht="18.75" customHeight="1" x14ac:dyDescent="0.2">
      <c r="K22" s="21"/>
      <c r="N22" s="107"/>
      <c r="O22" s="108"/>
      <c r="P22" s="109"/>
      <c r="Q22" s="110"/>
      <c r="R22" s="39" t="str">
        <f>IF(AND(O22=Y22,P22=Z22,OR(Q22=12,Q22=AA22)),"○","")</f>
        <v/>
      </c>
      <c r="X22" s="32">
        <v>14</v>
      </c>
      <c r="Y22" s="32" t="s">
        <v>53</v>
      </c>
      <c r="Z22" s="32" t="s">
        <v>53</v>
      </c>
      <c r="AA22" s="32">
        <v>12</v>
      </c>
    </row>
    <row r="23" spans="4:27" ht="18.75" customHeight="1" x14ac:dyDescent="0.2">
      <c r="K23" s="28"/>
    </row>
    <row r="24" spans="4:27" ht="13.5" customHeight="1" x14ac:dyDescent="0.2">
      <c r="K24" s="21"/>
      <c r="Q24" s="21"/>
    </row>
    <row r="25" spans="4:27" ht="13.5" customHeight="1" x14ac:dyDescent="0.2">
      <c r="D25" s="112" t="str">
        <f>IF(AND(R21="○",R22="○"),"手順が明確化されているので、手順を追うことができる。","")</f>
        <v/>
      </c>
      <c r="E25" s="112"/>
      <c r="F25" s="112"/>
      <c r="G25" s="112"/>
      <c r="H25" s="112"/>
      <c r="K25" s="21"/>
      <c r="O25" s="21"/>
      <c r="P25" s="21"/>
      <c r="Q25" s="21"/>
    </row>
    <row r="26" spans="4:27" ht="13.5" customHeight="1" x14ac:dyDescent="0.2">
      <c r="D26" s="112"/>
      <c r="E26" s="112"/>
      <c r="F26" s="112"/>
      <c r="G26" s="112"/>
      <c r="H26" s="112"/>
      <c r="K26" s="21"/>
      <c r="O26" s="21"/>
      <c r="P26" s="21"/>
      <c r="Q26" s="21"/>
    </row>
    <row r="27" spans="4:27" ht="13.5" customHeight="1" x14ac:dyDescent="0.2">
      <c r="D27" s="112"/>
      <c r="E27" s="112"/>
      <c r="F27" s="112"/>
      <c r="G27" s="112"/>
      <c r="H27" s="112"/>
      <c r="K27" s="21"/>
      <c r="L27" s="21"/>
      <c r="M27" s="21"/>
      <c r="N27" s="21"/>
      <c r="O27" s="21"/>
      <c r="P27" s="21"/>
      <c r="Q27" s="21"/>
    </row>
    <row r="28" spans="4:27" ht="13.5" customHeight="1" x14ac:dyDescent="0.2">
      <c r="K28" s="21"/>
      <c r="L28" s="21"/>
      <c r="M28" s="21"/>
      <c r="N28" s="21"/>
      <c r="O28" s="21"/>
      <c r="P28" s="21"/>
      <c r="Q28" s="21"/>
    </row>
    <row r="29" spans="4:27" ht="13.5" customHeight="1" x14ac:dyDescent="0.2">
      <c r="K29" s="21"/>
      <c r="L29" s="21"/>
      <c r="M29" s="21"/>
      <c r="N29" s="21"/>
      <c r="O29" s="21"/>
      <c r="P29" s="21"/>
    </row>
    <row r="30" spans="4:27" ht="13.5" customHeight="1" x14ac:dyDescent="0.2">
      <c r="K30" s="21"/>
      <c r="L30" s="21"/>
      <c r="M30" s="21"/>
      <c r="N30" s="21"/>
      <c r="O30" s="21"/>
      <c r="P30" s="21"/>
    </row>
  </sheetData>
  <sheetProtection sheet="1" objects="1" scenarios="1"/>
  <mergeCells count="4">
    <mergeCell ref="K4:K5"/>
    <mergeCell ref="D6:G12"/>
    <mergeCell ref="D25:H27"/>
    <mergeCell ref="M3:S4"/>
  </mergeCells>
  <phoneticPr fontId="1"/>
  <dataValidations count="1">
    <dataValidation imeMode="off" allowBlank="1" showInputMessage="1" showErrorMessage="1" sqref="O12:Q22" xr:uid="{00000000-0002-0000-0C00-000000000000}"/>
  </dataValidations>
  <hyperlinks>
    <hyperlink ref="B1" location="'14'!A1" display="'14'!A1" xr:uid="{00000000-0004-0000-0C00-000000000000}"/>
    <hyperlink ref="A1" location="'12'!A1" display="前へ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30"/>
  <sheetViews>
    <sheetView showGridLines="0" zoomScaleNormal="100" workbookViewId="0">
      <selection activeCell="M25" sqref="M25:P26"/>
    </sheetView>
  </sheetViews>
  <sheetFormatPr defaultColWidth="9" defaultRowHeight="13.2" x14ac:dyDescent="0.2"/>
  <cols>
    <col min="5" max="5" width="17.77734375" customWidth="1"/>
    <col min="9" max="9" width="9.21875" customWidth="1"/>
    <col min="10" max="10" width="6.21875" customWidth="1"/>
    <col min="11" max="11" width="18.33203125" customWidth="1"/>
    <col min="12" max="12" width="6.77734375" customWidth="1"/>
    <col min="13" max="17" width="7.33203125" customWidth="1"/>
  </cols>
  <sheetData>
    <row r="1" spans="1:27" ht="31.2" thickTop="1" thickBot="1" x14ac:dyDescent="0.25">
      <c r="A1" s="54" t="s">
        <v>89</v>
      </c>
      <c r="B1" s="58" t="str">
        <f>IF(D25="","","次へ")</f>
        <v/>
      </c>
      <c r="C1" s="140" t="s">
        <v>96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</row>
    <row r="2" spans="1:27" ht="13.5" customHeight="1" thickTop="1" x14ac:dyDescent="0.2">
      <c r="O2" s="21"/>
      <c r="P2" s="21"/>
      <c r="Q2" s="21"/>
    </row>
    <row r="3" spans="1:27" ht="13.5" customHeight="1" x14ac:dyDescent="0.2">
      <c r="D3" s="52" t="s">
        <v>49</v>
      </c>
      <c r="M3" s="36"/>
      <c r="N3" s="36"/>
      <c r="O3" s="36"/>
      <c r="P3" s="36"/>
      <c r="Q3" s="36"/>
      <c r="R3" s="36"/>
    </row>
    <row r="4" spans="1:27" ht="18.75" customHeight="1" x14ac:dyDescent="0.2">
      <c r="D4" s="53" t="s">
        <v>55</v>
      </c>
      <c r="K4" s="132"/>
      <c r="L4" s="21"/>
      <c r="M4" s="36"/>
      <c r="N4" s="36"/>
      <c r="O4" s="36"/>
      <c r="P4" s="36"/>
      <c r="Q4" s="36"/>
      <c r="R4" s="36"/>
    </row>
    <row r="5" spans="1:27" ht="18.75" customHeight="1" x14ac:dyDescent="0.2">
      <c r="K5" s="132"/>
      <c r="L5" s="21"/>
      <c r="M5" s="21"/>
      <c r="N5" s="21"/>
      <c r="O5" s="21"/>
      <c r="P5" s="21"/>
      <c r="Q5" s="21"/>
    </row>
    <row r="6" spans="1:27" ht="18.75" customHeight="1" x14ac:dyDescent="0.2">
      <c r="D6" s="113"/>
      <c r="E6" s="113"/>
      <c r="F6" s="113"/>
      <c r="G6" s="113"/>
      <c r="K6" s="21"/>
      <c r="L6" s="21"/>
      <c r="M6" s="21"/>
      <c r="N6" s="21"/>
      <c r="Q6" s="21"/>
    </row>
    <row r="7" spans="1:27" ht="18.75" customHeight="1" x14ac:dyDescent="0.2">
      <c r="D7" s="113"/>
      <c r="E7" s="113"/>
      <c r="F7" s="113"/>
      <c r="G7" s="113"/>
      <c r="K7" s="21"/>
      <c r="L7" s="21"/>
      <c r="M7" s="22"/>
      <c r="N7" s="21"/>
      <c r="Q7" s="21"/>
    </row>
    <row r="8" spans="1:27" ht="18.75" customHeight="1" x14ac:dyDescent="0.2">
      <c r="D8" s="113"/>
      <c r="E8" s="113"/>
      <c r="F8" s="113"/>
      <c r="G8" s="113"/>
      <c r="K8" s="24"/>
      <c r="N8" s="41"/>
      <c r="O8" s="41"/>
      <c r="P8" s="41"/>
      <c r="Q8" s="42"/>
    </row>
    <row r="9" spans="1:27" ht="18.75" customHeight="1" x14ac:dyDescent="0.2">
      <c r="D9" s="113"/>
      <c r="E9" s="113"/>
      <c r="F9" s="113"/>
      <c r="G9" s="113"/>
      <c r="K9" s="21"/>
      <c r="N9" s="41"/>
      <c r="O9" s="41"/>
      <c r="P9" s="41"/>
      <c r="Q9" s="42"/>
    </row>
    <row r="10" spans="1:27" ht="18.75" customHeight="1" x14ac:dyDescent="0.2">
      <c r="D10" s="113"/>
      <c r="E10" s="113"/>
      <c r="F10" s="113"/>
      <c r="G10" s="113"/>
      <c r="K10" s="21"/>
      <c r="N10" s="41"/>
      <c r="O10" s="41"/>
      <c r="P10" s="41"/>
      <c r="Q10" s="42"/>
    </row>
    <row r="11" spans="1:27" ht="18.75" customHeight="1" x14ac:dyDescent="0.2">
      <c r="D11" s="113"/>
      <c r="E11" s="113"/>
      <c r="F11" s="113"/>
      <c r="G11" s="113"/>
      <c r="K11" s="21"/>
      <c r="N11" s="41"/>
      <c r="O11" s="41"/>
      <c r="P11" s="41"/>
      <c r="Q11" s="42"/>
      <c r="R11" s="3"/>
    </row>
    <row r="12" spans="1:27" ht="18.75" customHeight="1" x14ac:dyDescent="0.2">
      <c r="D12" s="113"/>
      <c r="E12" s="113"/>
      <c r="F12" s="113"/>
      <c r="G12" s="113"/>
      <c r="K12" s="21"/>
      <c r="M12" s="16"/>
      <c r="N12" s="41"/>
      <c r="O12" s="41"/>
      <c r="P12" s="41"/>
      <c r="Q12" s="42"/>
      <c r="R12" s="43"/>
    </row>
    <row r="13" spans="1:27" ht="18.75" customHeight="1" x14ac:dyDescent="0.2">
      <c r="K13" s="21"/>
      <c r="N13" s="41"/>
      <c r="O13" s="41"/>
      <c r="P13" s="41"/>
      <c r="Q13" s="42"/>
      <c r="R13" s="43"/>
    </row>
    <row r="14" spans="1:27" ht="18.75" customHeight="1" x14ac:dyDescent="0.2">
      <c r="K14" s="21"/>
      <c r="N14" s="41"/>
      <c r="O14" s="41"/>
      <c r="P14" s="41"/>
      <c r="Q14" s="42"/>
      <c r="R14" s="43"/>
    </row>
    <row r="15" spans="1:27" ht="18.75" customHeight="1" x14ac:dyDescent="0.2">
      <c r="K15" s="36"/>
      <c r="N15" s="41"/>
      <c r="O15" s="41"/>
      <c r="P15" s="41"/>
      <c r="Q15" s="42"/>
      <c r="R15" s="43"/>
    </row>
    <row r="16" spans="1:27" ht="18.75" customHeight="1" x14ac:dyDescent="0.2">
      <c r="K16" s="21"/>
      <c r="M16" s="16"/>
      <c r="N16" s="41"/>
      <c r="O16" s="41"/>
      <c r="P16" s="41"/>
      <c r="Q16" s="42"/>
      <c r="R16" s="43"/>
    </row>
    <row r="17" spans="4:18" ht="18.75" customHeight="1" x14ac:dyDescent="0.2">
      <c r="K17" s="25"/>
      <c r="N17" s="41"/>
      <c r="O17" s="41"/>
      <c r="P17" s="41"/>
      <c r="Q17" s="42"/>
      <c r="R17" s="43"/>
    </row>
    <row r="18" spans="4:18" ht="18.75" customHeight="1" x14ac:dyDescent="0.2">
      <c r="K18" s="26"/>
      <c r="N18" s="41"/>
      <c r="O18" s="41"/>
      <c r="P18" s="41"/>
      <c r="Q18" s="42"/>
      <c r="R18" s="43"/>
    </row>
    <row r="19" spans="4:18" ht="18.75" customHeight="1" x14ac:dyDescent="0.2">
      <c r="K19" s="26"/>
      <c r="M19" s="16"/>
      <c r="N19" s="41"/>
      <c r="O19" s="41"/>
      <c r="P19" s="41"/>
      <c r="Q19" s="42"/>
      <c r="R19" s="43"/>
    </row>
    <row r="20" spans="4:18" ht="18.75" customHeight="1" x14ac:dyDescent="0.2">
      <c r="K20" s="26"/>
      <c r="N20" s="41"/>
      <c r="O20" s="41"/>
      <c r="P20" s="41"/>
      <c r="Q20" s="42"/>
      <c r="R20" s="43"/>
    </row>
    <row r="21" spans="4:18" ht="18.75" customHeight="1" x14ac:dyDescent="0.2">
      <c r="K21" s="21"/>
      <c r="N21" s="41"/>
      <c r="O21" s="41"/>
      <c r="P21" s="41"/>
      <c r="Q21" s="42"/>
      <c r="R21" s="43"/>
    </row>
    <row r="22" spans="4:18" ht="18.75" customHeight="1" x14ac:dyDescent="0.2">
      <c r="K22" s="21"/>
      <c r="L22" s="147" t="s">
        <v>93</v>
      </c>
      <c r="M22" s="147"/>
      <c r="N22" s="147"/>
      <c r="O22" s="147"/>
      <c r="P22" s="147"/>
      <c r="Q22" s="147"/>
      <c r="R22" s="43"/>
    </row>
    <row r="23" spans="4:18" ht="18.75" customHeight="1" x14ac:dyDescent="0.2">
      <c r="K23" s="28"/>
      <c r="L23" s="147"/>
      <c r="M23" s="147"/>
      <c r="N23" s="147"/>
      <c r="O23" s="147"/>
      <c r="P23" s="147"/>
      <c r="Q23" s="147"/>
    </row>
    <row r="24" spans="4:18" ht="13.5" customHeight="1" x14ac:dyDescent="0.2">
      <c r="K24" s="21"/>
      <c r="L24" s="147"/>
      <c r="M24" s="147"/>
      <c r="N24" s="147"/>
      <c r="O24" s="147"/>
      <c r="P24" s="147"/>
      <c r="Q24" s="147"/>
    </row>
    <row r="25" spans="4:18" ht="13.5" customHeight="1" x14ac:dyDescent="0.2">
      <c r="D25" s="112" t="str">
        <f>IF(ISERR(FINDB("素数",M25,1)),"","入力された値が素数であるかを判別することができる。")</f>
        <v/>
      </c>
      <c r="E25" s="112"/>
      <c r="F25" s="112"/>
      <c r="G25" s="112"/>
      <c r="H25" s="112"/>
      <c r="K25" s="21"/>
      <c r="M25" s="141"/>
      <c r="N25" s="142"/>
      <c r="O25" s="142"/>
      <c r="P25" s="143"/>
      <c r="Q25" s="148" t="str">
        <f>IF(ISERR(FINDB("素数",M25,1)),"","○")</f>
        <v/>
      </c>
    </row>
    <row r="26" spans="4:18" ht="13.5" customHeight="1" x14ac:dyDescent="0.2">
      <c r="D26" s="112"/>
      <c r="E26" s="112"/>
      <c r="F26" s="112"/>
      <c r="G26" s="112"/>
      <c r="H26" s="112"/>
      <c r="K26" s="21"/>
      <c r="M26" s="144"/>
      <c r="N26" s="145"/>
      <c r="O26" s="145"/>
      <c r="P26" s="146"/>
      <c r="Q26" s="148"/>
    </row>
    <row r="27" spans="4:18" ht="13.5" customHeight="1" x14ac:dyDescent="0.2">
      <c r="D27" s="112"/>
      <c r="E27" s="112"/>
      <c r="F27" s="112"/>
      <c r="G27" s="112"/>
      <c r="H27" s="112"/>
      <c r="K27" s="21"/>
      <c r="L27" s="21"/>
      <c r="M27" s="21"/>
      <c r="N27" s="21"/>
      <c r="O27" s="21"/>
      <c r="P27" s="21"/>
      <c r="Q27" s="21"/>
    </row>
    <row r="28" spans="4:18" ht="13.5" customHeight="1" x14ac:dyDescent="0.2">
      <c r="K28" s="21"/>
      <c r="L28" s="21"/>
      <c r="M28" s="21"/>
      <c r="N28" s="21"/>
      <c r="O28" s="21"/>
      <c r="P28" s="21"/>
      <c r="Q28" s="21"/>
    </row>
    <row r="29" spans="4:18" ht="13.5" customHeight="1" x14ac:dyDescent="0.2">
      <c r="K29" s="21"/>
      <c r="L29" s="21"/>
      <c r="M29" s="21"/>
      <c r="N29" s="21"/>
      <c r="O29" s="21"/>
      <c r="P29" s="21"/>
    </row>
    <row r="30" spans="4:18" ht="13.5" customHeight="1" x14ac:dyDescent="0.2">
      <c r="K30" s="21"/>
      <c r="L30" s="21"/>
      <c r="M30" s="21"/>
      <c r="N30" s="21"/>
      <c r="O30" s="21"/>
      <c r="P30" s="21"/>
    </row>
  </sheetData>
  <sheetProtection sheet="1" objects="1" scenarios="1"/>
  <mergeCells count="7">
    <mergeCell ref="C1:AA1"/>
    <mergeCell ref="K4:K5"/>
    <mergeCell ref="D6:G12"/>
    <mergeCell ref="D25:H27"/>
    <mergeCell ref="M25:P26"/>
    <mergeCell ref="L22:Q24"/>
    <mergeCell ref="Q25:Q26"/>
  </mergeCells>
  <phoneticPr fontId="1"/>
  <dataValidations count="1">
    <dataValidation imeMode="on" allowBlank="1" showInputMessage="1" showErrorMessage="1" sqref="M25:P26" xr:uid="{00000000-0002-0000-0D00-000000000000}"/>
  </dataValidations>
  <hyperlinks>
    <hyperlink ref="B1" location="'15'!A1" display="'15'!A1" xr:uid="{00000000-0004-0000-0D00-000000000000}"/>
    <hyperlink ref="A1" location="'13'!A1" display="前へ" xr:uid="{00000000-0004-0000-0D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1"/>
  <sheetViews>
    <sheetView showGridLines="0" zoomScaleNormal="100" workbookViewId="0">
      <selection activeCell="M5" sqref="M5:P6"/>
    </sheetView>
  </sheetViews>
  <sheetFormatPr defaultColWidth="9" defaultRowHeight="13.2" x14ac:dyDescent="0.2"/>
  <cols>
    <col min="5" max="5" width="17.77734375" customWidth="1"/>
    <col min="9" max="9" width="9.21875" customWidth="1"/>
    <col min="10" max="10" width="6.21875" customWidth="1"/>
    <col min="11" max="11" width="18.33203125" customWidth="1"/>
    <col min="12" max="12" width="6.77734375" customWidth="1"/>
    <col min="13" max="17" width="7.33203125" customWidth="1"/>
  </cols>
  <sheetData>
    <row r="1" spans="1:18" ht="31.2" thickTop="1" thickBot="1" x14ac:dyDescent="0.25">
      <c r="A1" s="54" t="s">
        <v>89</v>
      </c>
      <c r="B1" s="55" t="str">
        <f>IF(D25="","","次へ")</f>
        <v/>
      </c>
      <c r="C1" s="140" t="s">
        <v>95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34"/>
    </row>
    <row r="2" spans="1:18" ht="13.5" customHeight="1" thickTop="1" x14ac:dyDescent="0.2">
      <c r="O2" s="21"/>
      <c r="P2" s="21"/>
      <c r="Q2" s="21"/>
    </row>
    <row r="3" spans="1:18" ht="13.5" customHeight="1" x14ac:dyDescent="0.2">
      <c r="D3" s="52" t="s">
        <v>49</v>
      </c>
      <c r="L3" s="147" t="s">
        <v>58</v>
      </c>
      <c r="M3" s="150"/>
      <c r="N3" s="150"/>
      <c r="O3" s="150"/>
      <c r="P3" s="150"/>
      <c r="Q3" s="150"/>
      <c r="R3" s="36"/>
    </row>
    <row r="4" spans="1:18" ht="18.75" customHeight="1" x14ac:dyDescent="0.2">
      <c r="D4" s="53" t="s">
        <v>55</v>
      </c>
      <c r="K4" s="132"/>
      <c r="L4" s="150"/>
      <c r="M4" s="150"/>
      <c r="N4" s="150"/>
      <c r="O4" s="150"/>
      <c r="P4" s="150"/>
      <c r="Q4" s="150"/>
      <c r="R4" s="36"/>
    </row>
    <row r="5" spans="1:18" ht="18.75" customHeight="1" x14ac:dyDescent="0.2">
      <c r="K5" s="132"/>
      <c r="M5" s="141"/>
      <c r="N5" s="142"/>
      <c r="O5" s="142"/>
      <c r="P5" s="143"/>
      <c r="Q5" s="151" t="str">
        <f>IF(D25="","","○")</f>
        <v/>
      </c>
    </row>
    <row r="6" spans="1:18" ht="18.75" customHeight="1" x14ac:dyDescent="0.2">
      <c r="D6" s="113"/>
      <c r="E6" s="113"/>
      <c r="F6" s="113"/>
      <c r="G6" s="113"/>
      <c r="K6" s="21"/>
      <c r="M6" s="144"/>
      <c r="N6" s="145"/>
      <c r="O6" s="145"/>
      <c r="P6" s="146"/>
      <c r="Q6" s="151"/>
    </row>
    <row r="7" spans="1:18" ht="18.75" customHeight="1" x14ac:dyDescent="0.2">
      <c r="D7" s="113"/>
      <c r="E7" s="113"/>
      <c r="F7" s="113"/>
      <c r="G7" s="113"/>
      <c r="K7" s="21"/>
      <c r="L7" s="21"/>
      <c r="M7" s="21"/>
      <c r="N7" s="21"/>
      <c r="O7" s="21"/>
      <c r="P7" s="21"/>
      <c r="Q7" s="21"/>
    </row>
    <row r="8" spans="1:18" ht="18.75" customHeight="1" x14ac:dyDescent="0.2">
      <c r="D8" s="113"/>
      <c r="E8" s="113"/>
      <c r="F8" s="113"/>
      <c r="G8" s="113"/>
      <c r="K8" s="24"/>
      <c r="N8" s="41"/>
      <c r="O8" s="41"/>
      <c r="P8" s="41"/>
      <c r="Q8" s="42"/>
    </row>
    <row r="9" spans="1:18" ht="18.75" customHeight="1" x14ac:dyDescent="0.2">
      <c r="D9" s="113"/>
      <c r="E9" s="113"/>
      <c r="F9" s="113"/>
      <c r="G9" s="113"/>
      <c r="K9" s="21"/>
      <c r="N9" s="41"/>
      <c r="O9" s="41"/>
      <c r="P9" s="41"/>
      <c r="Q9" s="42"/>
    </row>
    <row r="10" spans="1:18" ht="18.75" customHeight="1" x14ac:dyDescent="0.2">
      <c r="D10" s="113"/>
      <c r="E10" s="113"/>
      <c r="F10" s="113"/>
      <c r="G10" s="113"/>
      <c r="K10" s="21"/>
      <c r="N10" s="41"/>
      <c r="O10" s="41"/>
      <c r="P10" s="41"/>
      <c r="Q10" s="42"/>
    </row>
    <row r="11" spans="1:18" ht="18.75" customHeight="1" x14ac:dyDescent="0.2">
      <c r="D11" s="113"/>
      <c r="E11" s="113"/>
      <c r="F11" s="113"/>
      <c r="G11" s="113"/>
      <c r="K11" s="21"/>
      <c r="N11" s="41"/>
      <c r="O11" s="41"/>
      <c r="P11" s="41"/>
      <c r="Q11" s="42"/>
      <c r="R11" s="3"/>
    </row>
    <row r="12" spans="1:18" ht="18.75" customHeight="1" x14ac:dyDescent="0.2">
      <c r="D12" s="113"/>
      <c r="E12" s="113"/>
      <c r="F12" s="113"/>
      <c r="G12" s="113"/>
      <c r="K12" s="21"/>
      <c r="M12" s="16"/>
      <c r="N12" s="41"/>
      <c r="O12" s="41"/>
      <c r="P12" s="41"/>
      <c r="Q12" s="42"/>
      <c r="R12" s="43"/>
    </row>
    <row r="13" spans="1:18" ht="18.75" customHeight="1" x14ac:dyDescent="0.2">
      <c r="K13" s="21"/>
      <c r="N13" s="41"/>
      <c r="O13" s="41"/>
      <c r="P13" s="41"/>
      <c r="Q13" s="42"/>
      <c r="R13" s="43"/>
    </row>
    <row r="14" spans="1:18" ht="18.75" customHeight="1" x14ac:dyDescent="0.2">
      <c r="K14" s="21"/>
      <c r="N14" s="41"/>
      <c r="O14" s="41"/>
      <c r="P14" s="41"/>
      <c r="Q14" s="42"/>
      <c r="R14" s="43"/>
    </row>
    <row r="15" spans="1:18" ht="18.75" customHeight="1" x14ac:dyDescent="0.2">
      <c r="K15" s="36"/>
      <c r="N15" s="41"/>
      <c r="O15" s="41"/>
      <c r="P15" s="41"/>
      <c r="Q15" s="42"/>
      <c r="R15" s="43"/>
    </row>
    <row r="16" spans="1:18" ht="18.75" customHeight="1" x14ac:dyDescent="0.2">
      <c r="K16" s="21"/>
      <c r="M16" s="16"/>
      <c r="N16" s="41"/>
      <c r="O16" s="41"/>
      <c r="P16" s="41"/>
      <c r="Q16" s="42"/>
      <c r="R16" s="43"/>
    </row>
    <row r="17" spans="4:18" ht="18.75" customHeight="1" x14ac:dyDescent="0.2">
      <c r="K17" s="25"/>
      <c r="N17" s="41"/>
      <c r="O17" s="41"/>
      <c r="P17" s="41"/>
      <c r="Q17" s="42"/>
      <c r="R17" s="43"/>
    </row>
    <row r="18" spans="4:18" ht="18.75" customHeight="1" x14ac:dyDescent="0.2">
      <c r="K18" s="26"/>
      <c r="N18" s="41"/>
      <c r="O18" s="41"/>
      <c r="P18" s="41"/>
      <c r="Q18" s="42"/>
      <c r="R18" s="43"/>
    </row>
    <row r="19" spans="4:18" ht="18.75" customHeight="1" x14ac:dyDescent="0.2">
      <c r="K19" s="26"/>
      <c r="M19" s="16"/>
      <c r="N19" s="41"/>
      <c r="O19" s="41"/>
      <c r="P19" s="41"/>
      <c r="Q19" s="42"/>
      <c r="R19" s="43"/>
    </row>
    <row r="20" spans="4:18" ht="18.75" customHeight="1" x14ac:dyDescent="0.2">
      <c r="K20" s="26"/>
      <c r="N20" s="41"/>
      <c r="O20" s="41"/>
      <c r="P20" s="41"/>
      <c r="Q20" s="42"/>
      <c r="R20" s="43"/>
    </row>
    <row r="21" spans="4:18" ht="18.75" customHeight="1" x14ac:dyDescent="0.2">
      <c r="K21" s="21"/>
      <c r="N21" s="41"/>
      <c r="O21" s="41"/>
      <c r="P21" s="41"/>
      <c r="Q21" s="42"/>
      <c r="R21" s="43"/>
    </row>
    <row r="22" spans="4:18" ht="18.75" customHeight="1" x14ac:dyDescent="0.2">
      <c r="K22" s="21"/>
      <c r="N22" s="41"/>
      <c r="O22" s="3"/>
      <c r="P22" s="3"/>
      <c r="Q22" s="3"/>
      <c r="R22" s="43"/>
    </row>
    <row r="23" spans="4:18" ht="18.75" customHeight="1" x14ac:dyDescent="0.2">
      <c r="K23" s="28"/>
    </row>
    <row r="24" spans="4:18" ht="13.5" customHeight="1" x14ac:dyDescent="0.2">
      <c r="K24" s="21"/>
    </row>
    <row r="25" spans="4:18" ht="13.5" customHeight="1" x14ac:dyDescent="0.2">
      <c r="D25" s="112" t="str">
        <f>IF(OR(ISERR(FINDB("素数",M5)),AND(ISERR(FINDB("T以下の",ASC(M5))),ISERR(FINDB("入力値以下の",M5)))),"","複雑な処理もフローチャートで書いておけば他の人が見ても理解できる。")</f>
        <v/>
      </c>
      <c r="E25" s="112"/>
      <c r="F25" s="112"/>
      <c r="G25" s="112"/>
      <c r="H25" s="44"/>
      <c r="K25" s="21"/>
    </row>
    <row r="26" spans="4:18" ht="13.5" customHeight="1" x14ac:dyDescent="0.2">
      <c r="D26" s="112"/>
      <c r="E26" s="112"/>
      <c r="F26" s="112"/>
      <c r="G26" s="112"/>
      <c r="H26" s="44"/>
      <c r="K26" s="21"/>
    </row>
    <row r="27" spans="4:18" ht="13.5" customHeight="1" x14ac:dyDescent="0.2">
      <c r="D27" s="112"/>
      <c r="E27" s="112"/>
      <c r="F27" s="112"/>
      <c r="G27" s="112"/>
      <c r="H27" s="44"/>
      <c r="K27" s="21"/>
    </row>
    <row r="28" spans="4:18" ht="13.5" customHeight="1" x14ac:dyDescent="0.2">
      <c r="K28" s="21"/>
      <c r="L28" s="21"/>
      <c r="M28" s="21"/>
      <c r="N28" s="21"/>
      <c r="O28" s="21"/>
      <c r="P28" s="21"/>
      <c r="Q28" s="21"/>
    </row>
    <row r="29" spans="4:18" ht="13.5" customHeight="1" x14ac:dyDescent="0.2">
      <c r="K29" s="21"/>
      <c r="L29" s="21"/>
      <c r="M29" s="21"/>
      <c r="N29" s="21"/>
      <c r="O29" s="21"/>
      <c r="P29" s="21"/>
    </row>
    <row r="30" spans="4:18" ht="13.5" customHeight="1" x14ac:dyDescent="0.2">
      <c r="E30" s="149"/>
      <c r="K30" s="21"/>
      <c r="L30" s="21"/>
      <c r="M30" s="21"/>
      <c r="N30" s="21"/>
      <c r="O30" s="21"/>
      <c r="P30" s="21"/>
    </row>
    <row r="31" spans="4:18" x14ac:dyDescent="0.2">
      <c r="E31" s="149"/>
    </row>
  </sheetData>
  <sheetProtection sheet="1" objects="1" scenarios="1"/>
  <mergeCells count="8">
    <mergeCell ref="E30:E31"/>
    <mergeCell ref="D25:G27"/>
    <mergeCell ref="C1:Q1"/>
    <mergeCell ref="K4:K5"/>
    <mergeCell ref="D6:G12"/>
    <mergeCell ref="L3:Q4"/>
    <mergeCell ref="M5:P6"/>
    <mergeCell ref="Q5:Q6"/>
  </mergeCells>
  <phoneticPr fontId="1"/>
  <dataValidations count="1">
    <dataValidation imeMode="on" allowBlank="1" showInputMessage="1" showErrorMessage="1" sqref="M5:P6" xr:uid="{00000000-0002-0000-0E00-000000000000}"/>
  </dataValidations>
  <hyperlinks>
    <hyperlink ref="B1" location="'16'!A1" display="'16'!A1" xr:uid="{00000000-0004-0000-0E00-000000000000}"/>
    <hyperlink ref="A1" location="'14'!A1" display="前へ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1"/>
  <sheetViews>
    <sheetView showGridLines="0" zoomScaleNormal="100" workbookViewId="0">
      <selection activeCell="I5" sqref="I5"/>
    </sheetView>
  </sheetViews>
  <sheetFormatPr defaultColWidth="9" defaultRowHeight="13.2" x14ac:dyDescent="0.2"/>
  <cols>
    <col min="5" max="5" width="17.77734375" customWidth="1"/>
    <col min="9" max="9" width="9.21875" customWidth="1"/>
    <col min="10" max="10" width="6.21875" customWidth="1"/>
    <col min="11" max="11" width="18.33203125" customWidth="1"/>
    <col min="12" max="12" width="6.77734375" customWidth="1"/>
    <col min="13" max="17" width="7.33203125" customWidth="1"/>
  </cols>
  <sheetData>
    <row r="1" spans="1:18" ht="31.2" thickTop="1" thickBot="1" x14ac:dyDescent="0.25">
      <c r="A1" s="54" t="s">
        <v>89</v>
      </c>
      <c r="B1" s="55" t="str">
        <f>IF(AND(M18="○",M12="○",M15="○"),"次へ","")</f>
        <v/>
      </c>
      <c r="C1" s="57" t="s">
        <v>94</v>
      </c>
      <c r="D1" s="40"/>
      <c r="E1" s="4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3.5" customHeight="1" thickTop="1" x14ac:dyDescent="0.2">
      <c r="O2" s="21"/>
      <c r="P2" s="21"/>
      <c r="Q2" s="21"/>
    </row>
    <row r="3" spans="1:18" ht="13.5" customHeight="1" x14ac:dyDescent="0.2">
      <c r="D3" s="52" t="s">
        <v>74</v>
      </c>
      <c r="L3" s="44"/>
      <c r="M3" s="44"/>
      <c r="N3" s="44"/>
      <c r="O3" s="44"/>
      <c r="P3" s="44"/>
      <c r="Q3" s="44"/>
      <c r="R3" s="36"/>
    </row>
    <row r="4" spans="1:18" ht="18.75" customHeight="1" x14ac:dyDescent="0.2">
      <c r="D4" s="53" t="s">
        <v>75</v>
      </c>
      <c r="K4" s="22"/>
      <c r="L4" s="44"/>
      <c r="M4" s="44"/>
      <c r="N4" s="44"/>
      <c r="O4" s="44"/>
      <c r="P4" s="44"/>
      <c r="Q4" s="44"/>
      <c r="R4" s="36"/>
    </row>
    <row r="5" spans="1:18" ht="18.75" customHeight="1" x14ac:dyDescent="0.2">
      <c r="D5" s="53"/>
      <c r="K5" s="22"/>
      <c r="Q5" s="21"/>
    </row>
    <row r="6" spans="1:18" ht="18.75" customHeight="1" x14ac:dyDescent="0.2">
      <c r="D6" s="56" t="s">
        <v>125</v>
      </c>
      <c r="E6" s="45"/>
      <c r="F6" s="45"/>
      <c r="G6" s="45"/>
      <c r="K6" s="21"/>
      <c r="Q6" s="21"/>
    </row>
    <row r="7" spans="1:18" ht="18.75" customHeight="1" x14ac:dyDescent="0.2">
      <c r="D7" s="56" t="s">
        <v>126</v>
      </c>
      <c r="E7" s="45"/>
      <c r="F7" s="45"/>
      <c r="G7" s="45"/>
      <c r="K7" s="21"/>
      <c r="L7" s="21"/>
      <c r="M7" s="21"/>
      <c r="N7" s="21"/>
      <c r="O7" s="21"/>
      <c r="P7" s="21"/>
      <c r="Q7" s="21"/>
    </row>
    <row r="8" spans="1:18" ht="18.75" customHeight="1" x14ac:dyDescent="0.2">
      <c r="D8" s="53" t="s">
        <v>127</v>
      </c>
      <c r="E8" s="45"/>
      <c r="F8" s="45"/>
      <c r="G8" s="45"/>
      <c r="K8" s="24"/>
      <c r="N8" s="41"/>
      <c r="O8" s="41"/>
      <c r="P8" s="41"/>
      <c r="Q8" s="42"/>
    </row>
    <row r="9" spans="1:18" ht="18.75" customHeight="1" x14ac:dyDescent="0.2">
      <c r="D9" s="56" t="s">
        <v>84</v>
      </c>
      <c r="E9" s="45"/>
      <c r="F9" s="45"/>
      <c r="G9" s="45"/>
      <c r="K9" s="21"/>
      <c r="N9" s="41"/>
      <c r="O9" s="41"/>
      <c r="P9" s="41"/>
      <c r="Q9" s="42"/>
    </row>
    <row r="10" spans="1:18" ht="18.75" customHeight="1" x14ac:dyDescent="0.2">
      <c r="D10" s="45"/>
      <c r="E10" s="45"/>
      <c r="F10" s="45"/>
      <c r="G10" s="45"/>
      <c r="K10" s="21"/>
      <c r="N10" s="41"/>
      <c r="O10" s="41"/>
      <c r="P10" s="41"/>
      <c r="Q10" s="42"/>
    </row>
    <row r="11" spans="1:18" ht="18.75" customHeight="1" x14ac:dyDescent="0.2">
      <c r="D11" s="45"/>
      <c r="E11" s="45"/>
      <c r="F11" s="45"/>
      <c r="G11" s="45"/>
      <c r="K11" s="21"/>
      <c r="N11" s="41"/>
      <c r="O11" s="41"/>
      <c r="P11" s="41"/>
      <c r="Q11" s="42"/>
      <c r="R11" s="3"/>
    </row>
    <row r="12" spans="1:18" ht="18.75" customHeight="1" x14ac:dyDescent="0.2">
      <c r="D12" s="45"/>
      <c r="E12" s="45"/>
      <c r="F12" s="45"/>
      <c r="G12" s="45"/>
      <c r="K12" s="21"/>
      <c r="M12" s="16"/>
      <c r="N12" s="41"/>
      <c r="O12" s="41"/>
      <c r="P12" s="41"/>
      <c r="Q12" s="42"/>
      <c r="R12" s="43"/>
    </row>
    <row r="13" spans="1:18" ht="18.75" customHeight="1" thickBot="1" x14ac:dyDescent="0.25">
      <c r="K13" s="21"/>
      <c r="N13" s="41"/>
      <c r="O13" s="41"/>
      <c r="P13" s="41"/>
      <c r="Q13" s="42"/>
      <c r="R13" s="43"/>
    </row>
    <row r="14" spans="1:18" ht="18.75" customHeight="1" thickTop="1" thickBot="1" x14ac:dyDescent="0.25">
      <c r="D14" s="156" t="s">
        <v>76</v>
      </c>
      <c r="E14" s="156"/>
      <c r="K14" s="21"/>
      <c r="N14" s="41"/>
      <c r="O14" s="41"/>
      <c r="P14" s="41"/>
      <c r="Q14" s="42"/>
      <c r="R14" s="43"/>
    </row>
    <row r="15" spans="1:18" ht="18.75" customHeight="1" thickTop="1" thickBot="1" x14ac:dyDescent="0.25">
      <c r="D15" s="156"/>
      <c r="E15" s="156"/>
      <c r="K15" s="36"/>
      <c r="N15" s="41"/>
      <c r="O15" s="41"/>
      <c r="P15" s="41"/>
      <c r="Q15" s="42"/>
      <c r="R15" s="43"/>
    </row>
    <row r="16" spans="1:18" ht="18.75" customHeight="1" thickTop="1" x14ac:dyDescent="0.2">
      <c r="K16" s="21"/>
      <c r="M16" s="16"/>
      <c r="N16" s="41"/>
      <c r="O16" s="41"/>
      <c r="P16" s="41"/>
      <c r="Q16" s="42"/>
      <c r="R16" s="43"/>
    </row>
    <row r="17" spans="4:18" ht="18.75" customHeight="1" x14ac:dyDescent="0.2">
      <c r="K17" s="25"/>
      <c r="N17" s="41"/>
      <c r="O17" s="41"/>
      <c r="P17" s="41"/>
      <c r="Q17" s="42"/>
      <c r="R17" s="43"/>
    </row>
    <row r="18" spans="4:18" ht="18.75" customHeight="1" x14ac:dyDescent="0.2">
      <c r="K18" s="26"/>
      <c r="N18" s="41"/>
      <c r="O18" s="41"/>
      <c r="P18" s="41"/>
      <c r="Q18" s="42"/>
      <c r="R18" s="43"/>
    </row>
    <row r="19" spans="4:18" ht="18.75" customHeight="1" x14ac:dyDescent="0.2">
      <c r="K19" s="26"/>
      <c r="M19" s="16"/>
      <c r="N19" s="41"/>
      <c r="O19" s="41"/>
      <c r="P19" s="41"/>
      <c r="Q19" s="42"/>
      <c r="R19" s="43"/>
    </row>
    <row r="20" spans="4:18" ht="18.75" customHeight="1" x14ac:dyDescent="0.2">
      <c r="K20" s="26"/>
      <c r="N20" s="41"/>
      <c r="O20" s="41"/>
      <c r="P20" s="41"/>
      <c r="Q20" s="42"/>
      <c r="R20" s="43"/>
    </row>
    <row r="21" spans="4:18" ht="18.75" customHeight="1" x14ac:dyDescent="0.2">
      <c r="K21" s="21"/>
      <c r="N21" s="41"/>
      <c r="O21" s="41"/>
      <c r="P21" s="41"/>
      <c r="Q21" s="42"/>
      <c r="R21" s="43"/>
    </row>
    <row r="22" spans="4:18" ht="18.75" customHeight="1" x14ac:dyDescent="0.2">
      <c r="K22" s="21"/>
      <c r="N22" s="41"/>
      <c r="O22" s="3"/>
      <c r="P22" s="3"/>
      <c r="Q22" s="3"/>
      <c r="R22" s="43"/>
    </row>
    <row r="23" spans="4:18" ht="18.75" customHeight="1" x14ac:dyDescent="0.2">
      <c r="K23" s="28"/>
    </row>
    <row r="24" spans="4:18" ht="13.5" customHeight="1" x14ac:dyDescent="0.2">
      <c r="K24" s="21"/>
    </row>
    <row r="25" spans="4:18" ht="13.5" customHeight="1" x14ac:dyDescent="0.2">
      <c r="D25" s="44" t="str">
        <f>IF(OR(ISERR(FINDB("素数",M5)),AND(ISERR(FINDB("T以下の",ASC(M5))),ISERR(FINDB("入力値以下の",M5)))),"","複雑な処理もフローチャートで書いておけば他の人が見ても理解できる。")</f>
        <v/>
      </c>
      <c r="E25" s="44"/>
      <c r="F25" s="44"/>
      <c r="G25" s="44"/>
      <c r="H25" s="44"/>
      <c r="K25" s="21"/>
    </row>
    <row r="26" spans="4:18" ht="13.5" customHeight="1" x14ac:dyDescent="0.2">
      <c r="D26" s="44"/>
      <c r="E26" s="44"/>
      <c r="F26" s="44"/>
      <c r="G26" s="44"/>
      <c r="H26" s="44"/>
      <c r="K26" s="21"/>
    </row>
    <row r="27" spans="4:18" ht="13.5" customHeight="1" x14ac:dyDescent="0.2">
      <c r="D27" s="44"/>
      <c r="E27" s="44"/>
      <c r="F27" s="44"/>
      <c r="G27" s="44"/>
      <c r="H27" s="44"/>
      <c r="K27" s="21"/>
    </row>
    <row r="28" spans="4:18" ht="13.5" customHeight="1" x14ac:dyDescent="0.2">
      <c r="K28" s="21"/>
      <c r="L28" s="21"/>
      <c r="M28" s="21"/>
      <c r="N28" s="21"/>
      <c r="O28" s="21"/>
      <c r="P28" s="21"/>
      <c r="Q28" s="21"/>
    </row>
    <row r="29" spans="4:18" ht="13.5" customHeight="1" x14ac:dyDescent="0.2">
      <c r="K29" s="21"/>
      <c r="L29" s="21"/>
      <c r="M29" s="21"/>
      <c r="N29" s="21"/>
      <c r="O29" s="21"/>
      <c r="P29" s="21"/>
    </row>
    <row r="30" spans="4:18" ht="13.5" customHeight="1" x14ac:dyDescent="0.2">
      <c r="E30" s="152" t="s">
        <v>21</v>
      </c>
      <c r="K30" s="21"/>
      <c r="L30" s="21"/>
      <c r="M30" s="21"/>
      <c r="N30" s="21"/>
      <c r="O30" s="21"/>
      <c r="P30" s="21"/>
    </row>
    <row r="31" spans="4:18" x14ac:dyDescent="0.2">
      <c r="E31" s="152"/>
    </row>
  </sheetData>
  <sheetProtection sheet="1" objects="1" scenarios="1"/>
  <mergeCells count="2">
    <mergeCell ref="E30:E31"/>
    <mergeCell ref="D14:E15"/>
  </mergeCells>
  <phoneticPr fontId="1"/>
  <conditionalFormatting sqref="E30:E31">
    <cfRule type="expression" dxfId="0" priority="1">
      <formula>$D$25&lt;&gt;""</formula>
    </cfRule>
  </conditionalFormatting>
  <hyperlinks>
    <hyperlink ref="D14:E15" r:id="rId1" display="アルゴロジック" xr:uid="{00000000-0004-0000-0F00-000000000000}"/>
    <hyperlink ref="B1" location="'12'!A1" display="'12'!A1" xr:uid="{00000000-0004-0000-0F00-000001000000}"/>
    <hyperlink ref="A1" location="'15'!A1" display="前へ" xr:uid="{00000000-0004-0000-0F00-000002000000}"/>
  </hyperlinks>
  <pageMargins left="0.7" right="0.7" top="0.75" bottom="0.75" header="0.3" footer="0.3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D6:Q35"/>
  <sheetViews>
    <sheetView workbookViewId="0">
      <selection activeCell="D18" sqref="D18"/>
    </sheetView>
  </sheetViews>
  <sheetFormatPr defaultRowHeight="13.2" x14ac:dyDescent="0.2"/>
  <cols>
    <col min="17" max="17" width="9" style="14"/>
  </cols>
  <sheetData>
    <row r="6" spans="4:6" ht="25.8" x14ac:dyDescent="0.2">
      <c r="D6" s="13" t="s">
        <v>0</v>
      </c>
      <c r="E6" s="13" t="s">
        <v>1</v>
      </c>
      <c r="F6" s="13" t="s">
        <v>2</v>
      </c>
    </row>
    <row r="7" spans="4:6" ht="25.8" x14ac:dyDescent="0.2">
      <c r="D7" s="2"/>
      <c r="E7" s="13" t="s">
        <v>3</v>
      </c>
      <c r="F7" s="13" t="s">
        <v>4</v>
      </c>
    </row>
    <row r="8" spans="4:6" ht="25.8" x14ac:dyDescent="0.2">
      <c r="D8" s="2"/>
      <c r="E8" s="13" t="s">
        <v>5</v>
      </c>
      <c r="F8" s="13" t="s">
        <v>6</v>
      </c>
    </row>
    <row r="9" spans="4:6" ht="25.8" x14ac:dyDescent="0.2">
      <c r="D9" s="2"/>
      <c r="E9" s="13" t="s">
        <v>7</v>
      </c>
      <c r="F9" s="13" t="s">
        <v>8</v>
      </c>
    </row>
    <row r="10" spans="4:6" ht="25.8" x14ac:dyDescent="0.2">
      <c r="D10" s="2"/>
      <c r="E10" s="13" t="s">
        <v>9</v>
      </c>
      <c r="F10" s="13" t="s">
        <v>10</v>
      </c>
    </row>
    <row r="11" spans="4:6" ht="25.8" x14ac:dyDescent="0.2">
      <c r="D11" s="2"/>
      <c r="E11" s="153" t="s">
        <v>11</v>
      </c>
      <c r="F11" s="13" t="s">
        <v>12</v>
      </c>
    </row>
    <row r="12" spans="4:6" ht="25.8" x14ac:dyDescent="0.2">
      <c r="D12" s="2"/>
      <c r="E12" s="153"/>
      <c r="F12" s="13" t="s">
        <v>13</v>
      </c>
    </row>
    <row r="13" spans="4:6" ht="25.8" x14ac:dyDescent="0.2">
      <c r="D13" s="2"/>
      <c r="E13" s="13" t="s">
        <v>14</v>
      </c>
      <c r="F13" s="13" t="s">
        <v>15</v>
      </c>
    </row>
    <row r="35" s="14" customFormat="1" x14ac:dyDescent="0.2"/>
  </sheetData>
  <mergeCells count="1">
    <mergeCell ref="E11:E12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2"/>
  <sheetViews>
    <sheetView showGridLines="0" zoomScaleNormal="100" workbookViewId="0"/>
  </sheetViews>
  <sheetFormatPr defaultRowHeight="13.2" x14ac:dyDescent="0.2"/>
  <cols>
    <col min="5" max="5" width="23.77734375" customWidth="1"/>
  </cols>
  <sheetData>
    <row r="1" spans="1:26" ht="31.2" thickTop="1" thickBot="1" x14ac:dyDescent="0.25">
      <c r="A1" s="54" t="s">
        <v>89</v>
      </c>
      <c r="B1" s="55" t="str">
        <f>IF(AND(G17="○",G19="○",G21="○"),"次へ","")</f>
        <v/>
      </c>
      <c r="C1" s="111" t="s">
        <v>66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ht="13.8" thickTop="1" x14ac:dyDescent="0.2"/>
    <row r="3" spans="1:26" ht="14.4" x14ac:dyDescent="0.2">
      <c r="D3" s="52" t="s">
        <v>23</v>
      </c>
    </row>
    <row r="4" spans="1:26" ht="14.4" x14ac:dyDescent="0.2">
      <c r="D4" s="53" t="s">
        <v>24</v>
      </c>
    </row>
    <row r="5" spans="1:26" ht="14.4" x14ac:dyDescent="0.2">
      <c r="D5" s="53"/>
    </row>
    <row r="6" spans="1:26" ht="14.4" x14ac:dyDescent="0.2">
      <c r="D6" s="53" t="s">
        <v>25</v>
      </c>
    </row>
    <row r="7" spans="1:26" ht="14.4" x14ac:dyDescent="0.2">
      <c r="D7" s="53" t="s">
        <v>16</v>
      </c>
    </row>
    <row r="8" spans="1:26" ht="14.4" x14ac:dyDescent="0.2">
      <c r="D8" s="53" t="s">
        <v>17</v>
      </c>
    </row>
    <row r="9" spans="1:26" ht="14.4" x14ac:dyDescent="0.2">
      <c r="D9" s="53" t="s">
        <v>18</v>
      </c>
    </row>
    <row r="10" spans="1:26" ht="14.4" x14ac:dyDescent="0.2">
      <c r="D10" s="53"/>
    </row>
    <row r="11" spans="1:26" ht="14.4" x14ac:dyDescent="0.2">
      <c r="D11" s="53" t="s">
        <v>20</v>
      </c>
    </row>
    <row r="16" spans="1:26" ht="25.5" customHeight="1" x14ac:dyDescent="0.2">
      <c r="G16" s="3" t="s">
        <v>19</v>
      </c>
    </row>
    <row r="17" spans="5:15" ht="51" customHeight="1" x14ac:dyDescent="0.2">
      <c r="E17" s="46"/>
      <c r="G17" s="11" t="str">
        <f>IF(OR(ISERR(FINDB("500ml",ASC(E17),1)),ISERR(FINDB("4分",ASC(E17),1)),ISERR(FINDB("沸騰",E17,1))),"","○")</f>
        <v/>
      </c>
      <c r="H17" s="63" t="str">
        <f>IF(OR(ISERR(FINDB("丼",ASC(E17),1)),ISERR(FINDB("スープ",E17,1))),"","×　一般的に最初の手順は①として最初に示されています")</f>
        <v/>
      </c>
    </row>
    <row r="18" spans="5:15" ht="25.5" customHeight="1" x14ac:dyDescent="0.2"/>
    <row r="19" spans="5:15" ht="51" customHeight="1" x14ac:dyDescent="0.2">
      <c r="E19" s="46"/>
      <c r="G19" s="11" t="str">
        <f>IF(OR(ISERR(FINDB("スープ",E19,1)),ISERR(FINDB("丼",E19,1))),"","○")</f>
        <v/>
      </c>
      <c r="I19" s="112" t="str">
        <f>IF(AND(G17="○",G19="○",G21="○"),"人間なら、この程度でできるが、機械に指示するならもう少し細かく説明する必要がある。","")</f>
        <v/>
      </c>
      <c r="J19" s="112"/>
      <c r="K19" s="112"/>
      <c r="L19" s="112"/>
      <c r="M19" s="112"/>
      <c r="N19" s="112"/>
      <c r="O19" s="112"/>
    </row>
    <row r="20" spans="5:15" ht="25.5" customHeight="1" x14ac:dyDescent="0.2"/>
    <row r="21" spans="5:15" ht="51" customHeight="1" x14ac:dyDescent="0.2">
      <c r="E21" s="46"/>
      <c r="G21" s="11" t="str">
        <f>IF(OR(AND(ISERR(FINDB("移",E21,1)),ISERR(FINDB("うつ",E21,1))),ISERR(FINDB("丼",E21,1)),ISERR(FINDB("混ぜ",E21,1))),"","○")</f>
        <v/>
      </c>
    </row>
    <row r="22" spans="5:15" ht="25.5" customHeight="1" x14ac:dyDescent="0.2"/>
  </sheetData>
  <sheetProtection sheet="1" objects="1" scenarios="1"/>
  <mergeCells count="2">
    <mergeCell ref="C1:Z1"/>
    <mergeCell ref="I19:O19"/>
  </mergeCells>
  <phoneticPr fontId="1"/>
  <dataValidations count="1">
    <dataValidation imeMode="on" allowBlank="1" showInputMessage="1" showErrorMessage="1" sqref="E17 E21 E19" xr:uid="{00000000-0002-0000-0100-000000000000}"/>
  </dataValidations>
  <hyperlinks>
    <hyperlink ref="B1" location="'03'!A1" display="'03'!A1" xr:uid="{00000000-0004-0000-0100-000000000000}"/>
    <hyperlink ref="A1" location="'01'!A1" display="前へ" xr:uid="{00000000-0004-0000-01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showGridLines="0" zoomScaleNormal="100" workbookViewId="0">
      <selection activeCell="K11" sqref="K11"/>
    </sheetView>
  </sheetViews>
  <sheetFormatPr defaultRowHeight="13.2" x14ac:dyDescent="0.2"/>
  <cols>
    <col min="5" max="5" width="23.77734375" customWidth="1"/>
    <col min="9" max="9" width="18.33203125" customWidth="1"/>
    <col min="10" max="10" width="6.21875" customWidth="1"/>
    <col min="11" max="11" width="18.33203125" customWidth="1"/>
  </cols>
  <sheetData>
    <row r="1" spans="1:16" ht="31.2" thickTop="1" thickBot="1" x14ac:dyDescent="0.25">
      <c r="A1" s="54" t="s">
        <v>89</v>
      </c>
      <c r="B1" s="55" t="str">
        <f>IF(AND(M10="○",M15="○",M18="○"),"次へ","")</f>
        <v/>
      </c>
      <c r="C1" s="111" t="s">
        <v>67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3.8" thickTop="1" x14ac:dyDescent="0.2"/>
    <row r="3" spans="1:16" ht="13.5" customHeight="1" x14ac:dyDescent="0.2">
      <c r="D3" t="s">
        <v>26</v>
      </c>
    </row>
    <row r="4" spans="1:16" ht="13.5" customHeight="1" thickBot="1" x14ac:dyDescent="0.25">
      <c r="D4" t="s">
        <v>27</v>
      </c>
    </row>
    <row r="5" spans="1:16" ht="39.9" customHeight="1" thickTop="1" thickBot="1" x14ac:dyDescent="0.25">
      <c r="D5" s="113" t="s">
        <v>35</v>
      </c>
      <c r="E5" s="113"/>
      <c r="F5" s="113"/>
      <c r="G5" s="113"/>
      <c r="K5" s="4" t="s">
        <v>28</v>
      </c>
    </row>
    <row r="6" spans="1:16" ht="13.5" customHeight="1" thickTop="1" thickBot="1" x14ac:dyDescent="0.25">
      <c r="D6" s="113"/>
      <c r="E6" s="113"/>
      <c r="F6" s="113"/>
      <c r="G6" s="113"/>
    </row>
    <row r="7" spans="1:16" ht="39.9" customHeight="1" thickTop="1" thickBot="1" x14ac:dyDescent="0.25">
      <c r="D7" s="113"/>
      <c r="E7" s="113"/>
      <c r="F7" s="113"/>
      <c r="G7" s="113"/>
      <c r="K7" s="10" t="s">
        <v>81</v>
      </c>
      <c r="M7" s="48" t="str">
        <f>IF(ISERR(FINDB("火",K7,1)),"","○")</f>
        <v>○</v>
      </c>
    </row>
    <row r="8" spans="1:16" ht="13.5" customHeight="1" thickTop="1" x14ac:dyDescent="0.2">
      <c r="D8" s="113"/>
      <c r="E8" s="113"/>
      <c r="F8" s="113"/>
      <c r="G8" s="113"/>
    </row>
    <row r="9" spans="1:16" ht="13.5" customHeight="1" thickBot="1" x14ac:dyDescent="0.25">
      <c r="D9" s="113"/>
      <c r="E9" s="113"/>
      <c r="F9" s="113"/>
      <c r="G9" s="113"/>
      <c r="M9" s="3" t="s">
        <v>19</v>
      </c>
    </row>
    <row r="10" spans="1:16" ht="39.9" customHeight="1" thickTop="1" thickBot="1" x14ac:dyDescent="0.25">
      <c r="I10" s="5" t="s">
        <v>33</v>
      </c>
      <c r="J10" s="7" t="s">
        <v>29</v>
      </c>
      <c r="K10" s="46"/>
      <c r="M10" s="11" t="str">
        <f>IF(ISERR(FINDB("沸騰",K10,1)),"","○")</f>
        <v/>
      </c>
    </row>
    <row r="11" spans="1:16" ht="13.5" customHeight="1" thickTop="1" x14ac:dyDescent="0.2">
      <c r="K11" s="6" t="s">
        <v>31</v>
      </c>
    </row>
    <row r="12" spans="1:16" ht="13.5" customHeight="1" thickBot="1" x14ac:dyDescent="0.25"/>
    <row r="13" spans="1:16" ht="39.9" customHeight="1" thickTop="1" thickBot="1" x14ac:dyDescent="0.25">
      <c r="K13" s="5" t="s">
        <v>32</v>
      </c>
      <c r="M13" s="11"/>
    </row>
    <row r="14" spans="1:16" ht="13.5" customHeight="1" thickTop="1" x14ac:dyDescent="0.2"/>
    <row r="15" spans="1:16" ht="39.9" customHeight="1" x14ac:dyDescent="0.2">
      <c r="K15" s="46"/>
      <c r="M15" s="11" t="str">
        <f>IF(OR(ISERR(FINDB("スープ",K15,1)),ISERR(FINDB("丼",K15,1))),"","○")</f>
        <v/>
      </c>
    </row>
    <row r="16" spans="1:16" ht="13.5" customHeight="1" x14ac:dyDescent="0.2"/>
    <row r="17" spans="5:14" ht="13.5" customHeight="1" thickBot="1" x14ac:dyDescent="0.25"/>
    <row r="18" spans="5:14" ht="39.9" customHeight="1" thickTop="1" thickBot="1" x14ac:dyDescent="0.25">
      <c r="I18" s="5" t="s">
        <v>33</v>
      </c>
      <c r="J18" s="7" t="s">
        <v>29</v>
      </c>
      <c r="K18" s="46"/>
      <c r="M18" s="11" t="str">
        <f>IF(ISERR(FINDB("4分",ASC(K18),1)),"","○")</f>
        <v/>
      </c>
      <c r="N18" s="63" t="str">
        <f>IF(AND(ISERR(FINDB("ゆであが",ASC(K18),1)),ISERR(FINDB("ゆで上がり",ASC(K18),1))),"","×　数値等の明確で単純な方法で判断を指示してください")</f>
        <v/>
      </c>
    </row>
    <row r="19" spans="5:14" ht="13.5" customHeight="1" thickTop="1" x14ac:dyDescent="0.2">
      <c r="K19" s="6" t="s">
        <v>30</v>
      </c>
    </row>
    <row r="20" spans="5:14" ht="13.5" customHeight="1" thickBot="1" x14ac:dyDescent="0.25"/>
    <row r="21" spans="5:14" ht="39.9" customHeight="1" thickTop="1" thickBot="1" x14ac:dyDescent="0.25">
      <c r="E21" s="112" t="str">
        <f>IF(AND(M7="○",M10="○",M15="○",M18="○"),"実際は沸騰を判断するのにセンサーを利用するなど、外部からの入力によって制御がおこなわれることになる。","")</f>
        <v/>
      </c>
      <c r="F21" s="112"/>
      <c r="G21" s="112"/>
      <c r="H21" s="112"/>
      <c r="I21" s="112"/>
      <c r="K21" s="5" t="s">
        <v>34</v>
      </c>
    </row>
    <row r="22" spans="5:14" ht="13.5" customHeight="1" thickTop="1" x14ac:dyDescent="0.2"/>
    <row r="23" spans="5:14" ht="13.5" customHeight="1" x14ac:dyDescent="0.2"/>
    <row r="24" spans="5:14" ht="13.5" customHeight="1" x14ac:dyDescent="0.2"/>
    <row r="25" spans="5:14" ht="13.5" customHeight="1" x14ac:dyDescent="0.2"/>
    <row r="26" spans="5:14" ht="13.5" customHeight="1" x14ac:dyDescent="0.2"/>
    <row r="29" spans="5:14" ht="21" x14ac:dyDescent="0.2">
      <c r="F29" s="8"/>
    </row>
  </sheetData>
  <sheetProtection sheet="1" objects="1" scenarios="1"/>
  <mergeCells count="3">
    <mergeCell ref="E21:I21"/>
    <mergeCell ref="D5:G9"/>
    <mergeCell ref="C1:P1"/>
  </mergeCells>
  <phoneticPr fontId="1"/>
  <dataValidations count="1">
    <dataValidation imeMode="on" allowBlank="1" showInputMessage="1" showErrorMessage="1" sqref="K10 K18 K15" xr:uid="{00000000-0002-0000-0200-000000000000}"/>
  </dataValidations>
  <hyperlinks>
    <hyperlink ref="B1" location="'04'!A1" display="'04'!A1" xr:uid="{00000000-0004-0000-0200-000000000000}"/>
    <hyperlink ref="A1" location="'02'!A1" display="前へ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"/>
  <sheetViews>
    <sheetView showGridLines="0" zoomScaleNormal="100" workbookViewId="0">
      <selection activeCell="E20" sqref="E20"/>
    </sheetView>
  </sheetViews>
  <sheetFormatPr defaultRowHeight="13.2" x14ac:dyDescent="0.2"/>
  <cols>
    <col min="5" max="5" width="23.77734375" customWidth="1"/>
    <col min="9" max="9" width="9.21875" customWidth="1"/>
    <col min="10" max="10" width="6.21875" customWidth="1"/>
    <col min="11" max="11" width="18.33203125" customWidth="1"/>
    <col min="12" max="12" width="4.6640625" customWidth="1"/>
    <col min="13" max="13" width="18.33203125" customWidth="1"/>
    <col min="14" max="14" width="4.6640625" customWidth="1"/>
  </cols>
  <sheetData>
    <row r="1" spans="1:15" ht="31.2" thickTop="1" thickBot="1" x14ac:dyDescent="0.25">
      <c r="A1" s="54" t="s">
        <v>89</v>
      </c>
      <c r="B1" s="55" t="str">
        <f>IF(AND(O16="○",O7="○",O13="○",O10="○"),"次へ","")</f>
        <v/>
      </c>
      <c r="C1" s="111" t="s">
        <v>68</v>
      </c>
      <c r="D1" s="111"/>
      <c r="E1" s="111"/>
      <c r="F1" s="111"/>
      <c r="G1" s="111"/>
      <c r="H1" s="111"/>
      <c r="I1" s="111"/>
      <c r="J1" s="111"/>
      <c r="K1" s="111"/>
    </row>
    <row r="2" spans="1:15" ht="13.8" thickTop="1" x14ac:dyDescent="0.2"/>
    <row r="3" spans="1:15" ht="13.5" customHeight="1" x14ac:dyDescent="0.2"/>
    <row r="4" spans="1:15" ht="13.5" customHeight="1" thickBot="1" x14ac:dyDescent="0.25"/>
    <row r="5" spans="1:15" ht="39.9" customHeight="1" thickTop="1" thickBot="1" x14ac:dyDescent="0.25">
      <c r="D5" s="114" t="s">
        <v>110</v>
      </c>
      <c r="E5" s="114"/>
      <c r="F5" s="114"/>
      <c r="G5" s="114"/>
      <c r="K5" s="4" t="s">
        <v>36</v>
      </c>
      <c r="O5" s="3" t="s">
        <v>19</v>
      </c>
    </row>
    <row r="6" spans="1:15" ht="13.5" customHeight="1" thickTop="1" x14ac:dyDescent="0.2">
      <c r="D6" s="114"/>
      <c r="E6" s="114"/>
      <c r="F6" s="114"/>
      <c r="G6" s="114"/>
    </row>
    <row r="7" spans="1:15" ht="54" customHeight="1" x14ac:dyDescent="0.2">
      <c r="D7" s="114"/>
      <c r="E7" s="114"/>
      <c r="F7" s="114"/>
      <c r="G7" s="114"/>
      <c r="K7" s="46"/>
      <c r="L7" s="7"/>
      <c r="O7" s="11" t="str">
        <f>IF(OR(ISERR(FINDB("雨",K7,1)),NOT(ISERR(FINDB("ない",K7,1)))),"","○")</f>
        <v/>
      </c>
    </row>
    <row r="8" spans="1:15" ht="13.5" customHeight="1" x14ac:dyDescent="0.2">
      <c r="D8" s="114"/>
      <c r="E8" s="114"/>
      <c r="F8" s="114"/>
      <c r="G8" s="114"/>
      <c r="K8" s="6" t="s">
        <v>31</v>
      </c>
    </row>
    <row r="9" spans="1:15" ht="13.5" customHeight="1" x14ac:dyDescent="0.2">
      <c r="D9" s="114"/>
      <c r="E9" s="114"/>
      <c r="F9" s="114"/>
      <c r="G9" s="114"/>
    </row>
    <row r="10" spans="1:15" ht="54" customHeight="1" x14ac:dyDescent="0.2">
      <c r="K10" s="47"/>
      <c r="L10" s="7"/>
      <c r="O10" s="11" t="str">
        <f>IF(OR(ISERR(FINDB("出発できる",K10,1)),AND(ISERR(FINDB("7:50",ASC(K10),1)),ISERR(FINDB("7時50",ASC(K10),1)))),"","○")</f>
        <v/>
      </c>
    </row>
    <row r="11" spans="1:15" ht="13.5" customHeight="1" x14ac:dyDescent="0.2">
      <c r="K11" s="12" t="s">
        <v>31</v>
      </c>
    </row>
    <row r="12" spans="1:15" ht="13.5" customHeight="1" x14ac:dyDescent="0.2"/>
    <row r="13" spans="1:15" ht="39.9" customHeight="1" x14ac:dyDescent="0.2">
      <c r="K13" s="46"/>
      <c r="M13" s="46"/>
      <c r="O13" s="11" t="str">
        <f>IF(ISERR(FINDB("バス",K13,1)),"","○")</f>
        <v/>
      </c>
    </row>
    <row r="14" spans="1:15" ht="13.5" customHeight="1" x14ac:dyDescent="0.2"/>
    <row r="15" spans="1:15" ht="13.5" customHeight="1" x14ac:dyDescent="0.2"/>
    <row r="16" spans="1:15" ht="39.9" customHeight="1" x14ac:dyDescent="0.2">
      <c r="O16" s="11" t="str">
        <f>IF(ISERR(FINDB("自転車",M13,1)),"","○")</f>
        <v/>
      </c>
    </row>
    <row r="17" spans="4:11" ht="13.5" customHeight="1" x14ac:dyDescent="0.2"/>
    <row r="18" spans="4:11" ht="13.5" customHeight="1" x14ac:dyDescent="0.2"/>
    <row r="19" spans="4:11" ht="39.9" customHeight="1" x14ac:dyDescent="0.2">
      <c r="D19" s="112" t="str">
        <f>IF(AND(O16="○",O7="○",O13="○",O10="○"),"文章で示すと複雑に見える手順も、フローチャートを使うことでわかりやすく表現することができる。","")</f>
        <v/>
      </c>
      <c r="E19" s="112"/>
      <c r="F19" s="112"/>
      <c r="G19" s="112"/>
      <c r="H19" s="112"/>
      <c r="J19" s="7"/>
    </row>
    <row r="20" spans="4:11" ht="13.5" customHeight="1" x14ac:dyDescent="0.2">
      <c r="K20" s="6"/>
    </row>
    <row r="21" spans="4:11" ht="13.5" customHeight="1" x14ac:dyDescent="0.2"/>
    <row r="23" spans="4:11" ht="13.5" customHeight="1" x14ac:dyDescent="0.2"/>
    <row r="24" spans="4:11" ht="13.5" customHeight="1" x14ac:dyDescent="0.2"/>
    <row r="25" spans="4:11" ht="13.5" customHeight="1" x14ac:dyDescent="0.2"/>
    <row r="26" spans="4:11" ht="13.5" customHeight="1" x14ac:dyDescent="0.2"/>
    <row r="27" spans="4:11" ht="13.5" customHeight="1" x14ac:dyDescent="0.2"/>
    <row r="30" spans="4:11" ht="21" x14ac:dyDescent="0.2">
      <c r="F30" s="8"/>
    </row>
  </sheetData>
  <sheetProtection sheet="1" objects="1" scenarios="1"/>
  <mergeCells count="3">
    <mergeCell ref="D5:G9"/>
    <mergeCell ref="D19:H19"/>
    <mergeCell ref="C1:K1"/>
  </mergeCells>
  <phoneticPr fontId="1"/>
  <dataValidations count="1">
    <dataValidation imeMode="on" allowBlank="1" showInputMessage="1" showErrorMessage="1" sqref="K7 M13 K13 K10" xr:uid="{00000000-0002-0000-0300-000000000000}"/>
  </dataValidations>
  <hyperlinks>
    <hyperlink ref="B1" location="'05'!A1" display="'05'!A1" xr:uid="{00000000-0004-0000-0300-000000000000}"/>
    <hyperlink ref="A1" location="'03'!A1" display="前へ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0"/>
  <sheetViews>
    <sheetView showGridLines="0" zoomScaleNormal="100" workbookViewId="0">
      <selection activeCell="K10" sqref="K10"/>
    </sheetView>
  </sheetViews>
  <sheetFormatPr defaultRowHeight="13.2" x14ac:dyDescent="0.2"/>
  <cols>
    <col min="5" max="5" width="23.77734375" customWidth="1"/>
    <col min="9" max="9" width="9.21875" customWidth="1"/>
    <col min="10" max="10" width="6.21875" customWidth="1"/>
    <col min="11" max="11" width="18.33203125" customWidth="1"/>
    <col min="12" max="12" width="4.6640625" customWidth="1"/>
    <col min="13" max="13" width="18.33203125" customWidth="1"/>
    <col min="14" max="14" width="4.6640625" customWidth="1"/>
  </cols>
  <sheetData>
    <row r="1" spans="1:25" ht="31.2" thickTop="1" thickBot="1" x14ac:dyDescent="0.25">
      <c r="A1" s="54" t="s">
        <v>89</v>
      </c>
      <c r="B1" s="55" t="str">
        <f>IF(AND(O10="○",O14="○",O12="○"),"次へ","")</f>
        <v/>
      </c>
      <c r="C1" s="115" t="s">
        <v>69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3.5" customHeight="1" thickTop="1" x14ac:dyDescent="0.2"/>
    <row r="4" spans="1:25" ht="13.5" customHeight="1" x14ac:dyDescent="0.2"/>
    <row r="5" spans="1:25" ht="13.5" customHeight="1" x14ac:dyDescent="0.2">
      <c r="M5" t="s">
        <v>37</v>
      </c>
    </row>
    <row r="6" spans="1:25" ht="45" customHeight="1" x14ac:dyDescent="0.2">
      <c r="C6" s="114" t="s">
        <v>85</v>
      </c>
      <c r="D6" s="114"/>
      <c r="E6" s="114"/>
      <c r="F6" s="114"/>
      <c r="G6" s="114"/>
      <c r="K6" s="15"/>
    </row>
    <row r="7" spans="1:25" ht="13.5" customHeight="1" x14ac:dyDescent="0.2">
      <c r="C7" s="114"/>
      <c r="D7" s="114"/>
      <c r="E7" s="114"/>
      <c r="F7" s="114"/>
      <c r="G7" s="114"/>
    </row>
    <row r="8" spans="1:25" ht="45" customHeight="1" x14ac:dyDescent="0.2">
      <c r="C8" s="114"/>
      <c r="D8" s="114"/>
      <c r="E8" s="114"/>
      <c r="F8" s="114"/>
      <c r="G8" s="114"/>
      <c r="K8" s="3"/>
      <c r="L8" s="7"/>
      <c r="O8" s="3" t="s">
        <v>19</v>
      </c>
    </row>
    <row r="9" spans="1:25" ht="13.5" customHeight="1" x14ac:dyDescent="0.2">
      <c r="C9" s="114"/>
      <c r="D9" s="114"/>
      <c r="E9" s="114"/>
      <c r="F9" s="114"/>
      <c r="G9" s="114"/>
    </row>
    <row r="10" spans="1:25" ht="45" customHeight="1" x14ac:dyDescent="0.2">
      <c r="C10" s="114"/>
      <c r="D10" s="114"/>
      <c r="E10" s="114"/>
      <c r="F10" s="114"/>
      <c r="G10" s="114"/>
      <c r="K10" s="46" t="s">
        <v>111</v>
      </c>
      <c r="L10" s="7"/>
      <c r="O10" s="11" t="str">
        <f>IF(OR(ISERR(FINDB("10m",ASC(K10),1)),ISERR(FINDB("線を引く",K10,1))),"","○")</f>
        <v/>
      </c>
    </row>
    <row r="11" spans="1:25" ht="13.5" customHeight="1" x14ac:dyDescent="0.2">
      <c r="C11" s="114"/>
      <c r="D11" s="114"/>
      <c r="E11" s="114"/>
      <c r="F11" s="114"/>
      <c r="G11" s="114"/>
    </row>
    <row r="12" spans="1:25" ht="45" customHeight="1" x14ac:dyDescent="0.2">
      <c r="K12" s="46"/>
      <c r="L12" s="7"/>
      <c r="O12" s="11" t="str">
        <f>IF(OR(ISERR(FINDB("右に",K12,1)),ISERR(FINDB("曲",K12,1)),ISERR(FINDB("120",ASC(K12),1))),"","○")</f>
        <v/>
      </c>
    </row>
    <row r="13" spans="1:25" ht="13.5" customHeight="1" x14ac:dyDescent="0.2">
      <c r="K13" s="12"/>
    </row>
    <row r="14" spans="1:25" ht="45" customHeight="1" x14ac:dyDescent="0.2">
      <c r="K14" s="46"/>
      <c r="O14" s="11" t="str">
        <f>IF(OR(ISERR(FINDB("10m",ASC(K14),1)),ISERR(FINDB("線を引く",K14,1))),"","○")</f>
        <v/>
      </c>
    </row>
    <row r="15" spans="1:25" ht="13.5" customHeight="1" x14ac:dyDescent="0.2"/>
    <row r="16" spans="1:25" ht="13.5" customHeight="1" x14ac:dyDescent="0.2">
      <c r="K16" s="9"/>
      <c r="O16" s="11"/>
    </row>
    <row r="17" spans="4:11" ht="13.5" customHeight="1" x14ac:dyDescent="0.2"/>
    <row r="18" spans="4:11" ht="13.5" customHeight="1" x14ac:dyDescent="0.2"/>
    <row r="19" spans="4:11" ht="39.9" customHeight="1" x14ac:dyDescent="0.2">
      <c r="D19" s="112" t="str">
        <f>IF(AND(O10="○",O14="○",O12="○"),"同じ指示を何回もするのは無駄なので、ループを使って手順を繰り返した方が良い。","")</f>
        <v/>
      </c>
      <c r="E19" s="112"/>
      <c r="F19" s="112"/>
      <c r="G19" s="112"/>
      <c r="H19" s="112"/>
      <c r="J19" s="7"/>
    </row>
    <row r="20" spans="4:11" ht="13.5" customHeight="1" x14ac:dyDescent="0.2">
      <c r="K20" s="6"/>
    </row>
    <row r="21" spans="4:11" ht="13.5" customHeight="1" x14ac:dyDescent="0.2"/>
    <row r="23" spans="4:11" ht="13.5" customHeight="1" x14ac:dyDescent="0.2"/>
    <row r="24" spans="4:11" ht="13.5" customHeight="1" x14ac:dyDescent="0.2"/>
    <row r="25" spans="4:11" ht="13.5" customHeight="1" x14ac:dyDescent="0.2"/>
    <row r="26" spans="4:11" ht="13.5" customHeight="1" x14ac:dyDescent="0.2"/>
    <row r="27" spans="4:11" ht="13.5" customHeight="1" x14ac:dyDescent="0.2"/>
    <row r="30" spans="4:11" ht="21" x14ac:dyDescent="0.2">
      <c r="F30" s="8"/>
    </row>
  </sheetData>
  <sheetProtection sheet="1" objects="1" scenarios="1"/>
  <mergeCells count="3">
    <mergeCell ref="D19:H19"/>
    <mergeCell ref="C1:Y1"/>
    <mergeCell ref="C6:G11"/>
  </mergeCells>
  <phoneticPr fontId="1"/>
  <dataValidations count="1">
    <dataValidation imeMode="on" allowBlank="1" showInputMessage="1" showErrorMessage="1" sqref="K10 K14 K12" xr:uid="{00000000-0002-0000-0400-000000000000}"/>
  </dataValidations>
  <hyperlinks>
    <hyperlink ref="B1" location="'06'!A1" display="'06'!A1" xr:uid="{00000000-0004-0000-0400-000000000000}"/>
    <hyperlink ref="A1" location="'04'!A1" display="前へ" xr:uid="{00000000-0004-0000-0400-000001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0"/>
  <sheetViews>
    <sheetView showGridLines="0" zoomScaleNormal="100" workbookViewId="0">
      <selection activeCell="K10" sqref="K10"/>
    </sheetView>
  </sheetViews>
  <sheetFormatPr defaultColWidth="9" defaultRowHeight="13.2" x14ac:dyDescent="0.2"/>
  <cols>
    <col min="5" max="5" width="23.77734375" customWidth="1"/>
    <col min="9" max="9" width="9.21875" customWidth="1"/>
    <col min="10" max="10" width="6.21875" customWidth="1"/>
    <col min="11" max="11" width="18.33203125" customWidth="1"/>
    <col min="12" max="12" width="4.6640625" customWidth="1"/>
    <col min="14" max="14" width="4.6640625" customWidth="1"/>
  </cols>
  <sheetData>
    <row r="1" spans="1:19" ht="31.2" thickTop="1" thickBot="1" x14ac:dyDescent="0.25">
      <c r="A1" s="54" t="s">
        <v>89</v>
      </c>
      <c r="B1" s="55" t="str">
        <f>IF(AND(M10="○",M12="○"),"次へ","")</f>
        <v/>
      </c>
      <c r="C1" s="115" t="s">
        <v>70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13.8" thickTop="1" x14ac:dyDescent="0.2"/>
    <row r="4" spans="1:19" ht="13.5" customHeight="1" x14ac:dyDescent="0.2">
      <c r="C4" s="114" t="s">
        <v>78</v>
      </c>
      <c r="D4" s="114"/>
      <c r="E4" s="114"/>
      <c r="F4" s="114"/>
      <c r="G4" s="114"/>
    </row>
    <row r="5" spans="1:19" ht="13.5" customHeight="1" x14ac:dyDescent="0.2">
      <c r="C5" s="114"/>
      <c r="D5" s="114"/>
      <c r="E5" s="114"/>
      <c r="F5" s="114"/>
      <c r="G5" s="114"/>
      <c r="M5" s="3" t="s">
        <v>19</v>
      </c>
    </row>
    <row r="6" spans="1:19" ht="15" customHeight="1" x14ac:dyDescent="0.2">
      <c r="C6" s="114"/>
      <c r="D6" s="114"/>
      <c r="E6" s="114"/>
      <c r="F6" s="114"/>
      <c r="G6" s="114"/>
      <c r="K6" s="15" t="s">
        <v>38</v>
      </c>
    </row>
    <row r="7" spans="1:19" ht="15" customHeight="1" x14ac:dyDescent="0.2">
      <c r="C7" s="114"/>
      <c r="D7" s="114"/>
      <c r="E7" s="114"/>
      <c r="F7" s="114"/>
      <c r="G7" s="114"/>
      <c r="K7" s="3" t="s">
        <v>39</v>
      </c>
      <c r="M7" s="16"/>
    </row>
    <row r="8" spans="1:19" ht="13.5" customHeight="1" x14ac:dyDescent="0.2">
      <c r="C8" s="114"/>
      <c r="D8" s="114"/>
      <c r="E8" s="114"/>
      <c r="F8" s="114"/>
      <c r="G8" s="114"/>
      <c r="K8" s="3"/>
      <c r="L8" s="7"/>
    </row>
    <row r="9" spans="1:19" ht="13.5" customHeight="1" thickBot="1" x14ac:dyDescent="0.25">
      <c r="C9" s="114"/>
      <c r="D9" s="114"/>
      <c r="E9" s="114"/>
      <c r="F9" s="114"/>
      <c r="G9" s="114"/>
      <c r="K9" s="3"/>
      <c r="L9" s="7"/>
    </row>
    <row r="10" spans="1:19" ht="36.75" customHeight="1" thickTop="1" thickBot="1" x14ac:dyDescent="0.25">
      <c r="C10" s="114"/>
      <c r="D10" s="114"/>
      <c r="E10" s="114"/>
      <c r="F10" s="114"/>
      <c r="G10" s="114"/>
      <c r="K10" s="10"/>
      <c r="L10" s="7"/>
      <c r="M10" s="11" t="str">
        <f>IF(OR(ISERR(FINDB("10m",ASC(K10),1)),ISERR(FINDB("線を引く",K10,1))),"","○")</f>
        <v/>
      </c>
      <c r="O10" s="44"/>
    </row>
    <row r="11" spans="1:19" ht="13.5" customHeight="1" thickTop="1" thickBot="1" x14ac:dyDescent="0.25">
      <c r="C11" s="114"/>
      <c r="D11" s="114"/>
      <c r="E11" s="114"/>
      <c r="F11" s="114"/>
      <c r="G11" s="114"/>
    </row>
    <row r="12" spans="1:19" ht="36.75" customHeight="1" thickTop="1" thickBot="1" x14ac:dyDescent="0.25">
      <c r="C12" s="114"/>
      <c r="D12" s="114"/>
      <c r="E12" s="114"/>
      <c r="F12" s="114"/>
      <c r="G12" s="114"/>
      <c r="K12" s="10"/>
      <c r="L12" s="7"/>
      <c r="M12" s="11" t="str">
        <f>IF(OR(ISERR(FINDB("右に",K12,1)),ISERR(FINDB("曲",K12,1)),ISERR(FINDB("120",ASC(K12),1))),"","○")</f>
        <v/>
      </c>
    </row>
    <row r="13" spans="1:19" ht="13.5" customHeight="1" thickTop="1" x14ac:dyDescent="0.2"/>
    <row r="14" spans="1:19" ht="13.5" customHeight="1" x14ac:dyDescent="0.2">
      <c r="K14" s="12"/>
    </row>
    <row r="15" spans="1:19" ht="13.5" customHeight="1" x14ac:dyDescent="0.2">
      <c r="K15" s="116" t="s">
        <v>40</v>
      </c>
    </row>
    <row r="16" spans="1:19" ht="13.5" customHeight="1" x14ac:dyDescent="0.2">
      <c r="K16" s="116"/>
    </row>
    <row r="17" spans="4:13" ht="13.5" customHeight="1" x14ac:dyDescent="0.2">
      <c r="K17" s="3"/>
      <c r="M17" s="16"/>
    </row>
    <row r="18" spans="4:13" ht="13.5" customHeight="1" x14ac:dyDescent="0.2"/>
    <row r="19" spans="4:13" ht="13.5" customHeight="1" x14ac:dyDescent="0.2"/>
    <row r="20" spans="4:13" ht="13.5" customHeight="1" x14ac:dyDescent="0.2">
      <c r="J20" s="7"/>
    </row>
    <row r="21" spans="4:13" ht="13.5" customHeight="1" x14ac:dyDescent="0.2">
      <c r="K21" s="6"/>
    </row>
    <row r="22" spans="4:13" ht="13.5" customHeight="1" x14ac:dyDescent="0.2"/>
    <row r="23" spans="4:13" ht="13.5" customHeight="1" x14ac:dyDescent="0.2"/>
    <row r="24" spans="4:13" ht="13.5" customHeight="1" x14ac:dyDescent="0.2"/>
    <row r="25" spans="4:13" ht="13.5" customHeight="1" x14ac:dyDescent="0.2">
      <c r="D25" s="112" t="str">
        <f>IF(AND(M10="○",M12="○"),"繰り返しのパターンが見つかれば、ループを使って処理した方が効率が良い。","")</f>
        <v/>
      </c>
      <c r="E25" s="112"/>
      <c r="F25" s="112"/>
      <c r="G25" s="112"/>
      <c r="H25" s="112"/>
    </row>
    <row r="26" spans="4:13" ht="13.5" customHeight="1" x14ac:dyDescent="0.2">
      <c r="D26" s="112"/>
      <c r="E26" s="112"/>
      <c r="F26" s="112"/>
      <c r="G26" s="112"/>
      <c r="H26" s="112"/>
    </row>
    <row r="27" spans="4:13" ht="13.5" customHeight="1" x14ac:dyDescent="0.2">
      <c r="D27" s="112"/>
      <c r="E27" s="112"/>
      <c r="F27" s="112"/>
      <c r="G27" s="112"/>
      <c r="H27" s="112"/>
    </row>
    <row r="28" spans="4:13" ht="13.5" customHeight="1" x14ac:dyDescent="0.2">
      <c r="D28" s="117" t="str">
        <f>IF(D25="","","正三角形を書くのに、ライン引きロボットは１回転する。
３回の動作で360°曲がるので、１回に120°曲がる。")</f>
        <v/>
      </c>
      <c r="E28" s="118"/>
      <c r="F28" s="118"/>
      <c r="G28" s="118"/>
      <c r="H28" s="118"/>
    </row>
    <row r="29" spans="4:13" x14ac:dyDescent="0.2">
      <c r="D29" s="118"/>
      <c r="E29" s="118"/>
      <c r="F29" s="118"/>
      <c r="G29" s="118"/>
      <c r="H29" s="118"/>
    </row>
    <row r="30" spans="4:13" x14ac:dyDescent="0.2">
      <c r="D30" s="118"/>
      <c r="E30" s="118"/>
      <c r="F30" s="118"/>
      <c r="G30" s="118"/>
      <c r="H30" s="118"/>
    </row>
  </sheetData>
  <sheetProtection sheet="1" objects="1" scenarios="1"/>
  <mergeCells count="5">
    <mergeCell ref="K15:K16"/>
    <mergeCell ref="D25:H27"/>
    <mergeCell ref="C1:S1"/>
    <mergeCell ref="C4:G12"/>
    <mergeCell ref="D28:H30"/>
  </mergeCells>
  <phoneticPr fontId="1"/>
  <dataValidations count="1">
    <dataValidation imeMode="on" allowBlank="1" showInputMessage="1" showErrorMessage="1" sqref="K10 K12" xr:uid="{00000000-0002-0000-0500-000000000000}"/>
  </dataValidations>
  <hyperlinks>
    <hyperlink ref="B1" location="'07'!A1" display="'07'!A1" xr:uid="{00000000-0004-0000-0500-000000000000}"/>
    <hyperlink ref="A1" location="'05'!A1" display="前へ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0"/>
  <sheetViews>
    <sheetView showGridLines="0" zoomScaleNormal="100" workbookViewId="0">
      <selection activeCell="Q6" sqref="Q6:S6"/>
    </sheetView>
  </sheetViews>
  <sheetFormatPr defaultColWidth="9" defaultRowHeight="13.2" x14ac:dyDescent="0.2"/>
  <cols>
    <col min="5" max="5" width="23.77734375" customWidth="1"/>
    <col min="9" max="9" width="9.21875" customWidth="1"/>
    <col min="10" max="10" width="6.21875" customWidth="1"/>
    <col min="11" max="11" width="18.33203125" customWidth="1"/>
    <col min="12" max="12" width="4.6640625" customWidth="1"/>
    <col min="14" max="14" width="4.6640625" customWidth="1"/>
  </cols>
  <sheetData>
    <row r="1" spans="1:19" ht="31.2" thickTop="1" thickBot="1" x14ac:dyDescent="0.25">
      <c r="A1" s="54" t="s">
        <v>89</v>
      </c>
      <c r="B1" s="55" t="str">
        <f>IF(AND(M7="○",M10="○",M12="○"),"次へ","")</f>
        <v/>
      </c>
      <c r="C1" s="115" t="s">
        <v>71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9" ht="13.8" thickTop="1" x14ac:dyDescent="0.2"/>
    <row r="3" spans="1:19" x14ac:dyDescent="0.2">
      <c r="Q3" t="s">
        <v>86</v>
      </c>
    </row>
    <row r="4" spans="1:19" ht="13.5" customHeight="1" x14ac:dyDescent="0.2">
      <c r="Q4" t="s">
        <v>87</v>
      </c>
    </row>
    <row r="5" spans="1:19" ht="13.5" customHeight="1" x14ac:dyDescent="0.2">
      <c r="M5" s="3" t="s">
        <v>19</v>
      </c>
    </row>
    <row r="6" spans="1:19" ht="15" customHeight="1" x14ac:dyDescent="0.2">
      <c r="D6" s="113" t="s">
        <v>79</v>
      </c>
      <c r="E6" s="113"/>
      <c r="F6" s="113"/>
      <c r="G6" s="113"/>
      <c r="K6" s="15" t="s">
        <v>38</v>
      </c>
      <c r="Q6" s="119" t="s">
        <v>112</v>
      </c>
      <c r="R6" s="119"/>
      <c r="S6" s="119"/>
    </row>
    <row r="7" spans="1:19" ht="24" customHeight="1" x14ac:dyDescent="0.2">
      <c r="D7" s="113"/>
      <c r="E7" s="113"/>
      <c r="F7" s="113"/>
      <c r="G7" s="113"/>
      <c r="K7" s="9"/>
      <c r="M7" s="11" t="str">
        <f>IF(OR(ISERR(FINDB("5回",ASC(K7),1)),ISERR(FINDB("繰り返",K7,1))),"","○")</f>
        <v/>
      </c>
    </row>
    <row r="8" spans="1:19" ht="13.5" customHeight="1" x14ac:dyDescent="0.2">
      <c r="D8" s="113"/>
      <c r="E8" s="113"/>
      <c r="F8" s="113"/>
      <c r="G8" s="113"/>
      <c r="K8" s="3"/>
      <c r="L8" s="7"/>
    </row>
    <row r="9" spans="1:19" ht="13.5" customHeight="1" x14ac:dyDescent="0.2">
      <c r="D9" s="113"/>
      <c r="E9" s="113"/>
      <c r="F9" s="113"/>
      <c r="G9" s="113"/>
      <c r="K9" s="3"/>
      <c r="L9" s="7"/>
    </row>
    <row r="10" spans="1:19" ht="36.75" customHeight="1" x14ac:dyDescent="0.2">
      <c r="D10" s="113"/>
      <c r="E10" s="113"/>
      <c r="F10" s="113"/>
      <c r="G10" s="113"/>
      <c r="K10" s="46"/>
      <c r="L10" s="7"/>
      <c r="M10" s="11" t="str">
        <f>IF(OR(ISERR(FINDB("10m",ASC(K10),1)),ISERR(FINDB("線を引く",K10,1))),"","○")</f>
        <v/>
      </c>
    </row>
    <row r="11" spans="1:19" ht="13.5" customHeight="1" x14ac:dyDescent="0.2">
      <c r="D11" s="113"/>
      <c r="E11" s="113"/>
      <c r="F11" s="113"/>
      <c r="G11" s="113"/>
    </row>
    <row r="12" spans="1:19" ht="36.75" customHeight="1" x14ac:dyDescent="0.2">
      <c r="D12" s="113"/>
      <c r="E12" s="113"/>
      <c r="F12" s="113"/>
      <c r="G12" s="113"/>
      <c r="K12" s="46"/>
      <c r="L12" s="7"/>
      <c r="M12" s="11" t="str">
        <f>IF(OR(ISERR(FINDB("右に",K12,1)),ISERR(FINDB("曲",K12,1)),ISERR(FINDB("72",ASC(K12),1))),"","○")</f>
        <v/>
      </c>
    </row>
    <row r="13" spans="1:19" ht="13.5" customHeight="1" x14ac:dyDescent="0.2"/>
    <row r="14" spans="1:19" ht="13.5" customHeight="1" x14ac:dyDescent="0.2">
      <c r="K14" s="12"/>
    </row>
    <row r="15" spans="1:19" ht="13.5" customHeight="1" x14ac:dyDescent="0.2">
      <c r="K15" s="116" t="s">
        <v>40</v>
      </c>
    </row>
    <row r="16" spans="1:19" ht="13.5" customHeight="1" x14ac:dyDescent="0.2">
      <c r="K16" s="116"/>
    </row>
    <row r="17" spans="4:13" ht="13.5" customHeight="1" x14ac:dyDescent="0.2">
      <c r="K17" s="3"/>
      <c r="M17" s="16"/>
    </row>
    <row r="18" spans="4:13" ht="13.5" customHeight="1" x14ac:dyDescent="0.2"/>
    <row r="19" spans="4:13" ht="13.5" customHeight="1" x14ac:dyDescent="0.2"/>
    <row r="20" spans="4:13" ht="13.5" customHeight="1" x14ac:dyDescent="0.2">
      <c r="J20" s="7"/>
    </row>
    <row r="21" spans="4:13" ht="13.5" customHeight="1" x14ac:dyDescent="0.2">
      <c r="K21" s="6"/>
    </row>
    <row r="22" spans="4:13" ht="13.5" customHeight="1" x14ac:dyDescent="0.2"/>
    <row r="23" spans="4:13" ht="13.5" customHeight="1" x14ac:dyDescent="0.2"/>
    <row r="24" spans="4:13" ht="13.5" customHeight="1" x14ac:dyDescent="0.2"/>
    <row r="25" spans="4:13" ht="13.5" customHeight="1" x14ac:dyDescent="0.2">
      <c r="D25" s="112" t="str">
        <f>IF(AND(M7="○",M10="○",M12="○"),"同じ処理を繰り返す時には、ループを使って処理した方が手順を示しやすい。","")</f>
        <v/>
      </c>
      <c r="E25" s="112"/>
      <c r="F25" s="112"/>
      <c r="G25" s="112"/>
      <c r="H25" s="112"/>
    </row>
    <row r="26" spans="4:13" ht="13.5" customHeight="1" x14ac:dyDescent="0.2">
      <c r="D26" s="112"/>
      <c r="E26" s="112"/>
      <c r="F26" s="112"/>
      <c r="G26" s="112"/>
      <c r="H26" s="112"/>
    </row>
    <row r="27" spans="4:13" ht="13.5" customHeight="1" x14ac:dyDescent="0.2">
      <c r="D27" s="112"/>
      <c r="E27" s="112"/>
      <c r="F27" s="112"/>
      <c r="G27" s="112"/>
      <c r="H27" s="112"/>
    </row>
    <row r="28" spans="4:13" ht="13.5" customHeight="1" x14ac:dyDescent="0.2">
      <c r="D28" s="117" t="str">
        <f>IF(D25="","","正五角形を書くのに、ライン引きロボットは１回転する。
5回の動作で360°曲がるので、１回に72°曲がる。")</f>
        <v/>
      </c>
      <c r="E28" s="118"/>
      <c r="F28" s="118"/>
      <c r="G28" s="118"/>
      <c r="H28" s="118"/>
    </row>
    <row r="29" spans="4:13" ht="13.5" customHeight="1" x14ac:dyDescent="0.2">
      <c r="D29" s="118"/>
      <c r="E29" s="118"/>
      <c r="F29" s="118"/>
      <c r="G29" s="118"/>
      <c r="H29" s="118"/>
    </row>
    <row r="30" spans="4:13" ht="13.5" customHeight="1" x14ac:dyDescent="0.2">
      <c r="D30" s="118"/>
      <c r="E30" s="118"/>
      <c r="F30" s="118"/>
      <c r="G30" s="118"/>
      <c r="H30" s="118"/>
    </row>
  </sheetData>
  <sheetProtection sheet="1" objects="1" scenarios="1"/>
  <mergeCells count="6">
    <mergeCell ref="C1:M1"/>
    <mergeCell ref="D28:H30"/>
    <mergeCell ref="Q6:S6"/>
    <mergeCell ref="D6:G12"/>
    <mergeCell ref="K15:K16"/>
    <mergeCell ref="D25:H27"/>
  </mergeCells>
  <phoneticPr fontId="1"/>
  <dataValidations count="1">
    <dataValidation imeMode="on" allowBlank="1" showInputMessage="1" showErrorMessage="1" sqref="K7 K12 K10" xr:uid="{00000000-0002-0000-0600-000000000000}"/>
  </dataValidations>
  <hyperlinks>
    <hyperlink ref="B1" location="'08'!A1" display="'08'!A1" xr:uid="{00000000-0004-0000-0600-000001000000}"/>
    <hyperlink ref="A1" location="'06'!A1" display="前へ" xr:uid="{00000000-0004-0000-0600-000002000000}"/>
    <hyperlink ref="Q6" r:id="rId1" xr:uid="{5C83476A-F25D-43BC-AD9F-803459209094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8"/>
  <sheetViews>
    <sheetView showGridLines="0" zoomScaleNormal="100" workbookViewId="0">
      <selection activeCell="O6" sqref="O6:Q6"/>
    </sheetView>
  </sheetViews>
  <sheetFormatPr defaultColWidth="9" defaultRowHeight="13.2" x14ac:dyDescent="0.2"/>
  <cols>
    <col min="5" max="5" width="23.77734375" customWidth="1"/>
    <col min="9" max="9" width="9.21875" customWidth="1"/>
    <col min="10" max="10" width="6.21875" customWidth="1"/>
    <col min="11" max="11" width="18.33203125" customWidth="1"/>
    <col min="12" max="12" width="4.6640625" customWidth="1"/>
    <col min="14" max="14" width="4.6640625" customWidth="1"/>
  </cols>
  <sheetData>
    <row r="1" spans="1:17" ht="31.2" thickTop="1" thickBot="1" x14ac:dyDescent="0.25">
      <c r="A1" s="54" t="s">
        <v>89</v>
      </c>
      <c r="B1" s="55" t="str">
        <f>IF(AND(M7="○",M10="○",M12="○"),"次へ","")</f>
        <v/>
      </c>
      <c r="C1" s="17" t="s">
        <v>72</v>
      </c>
      <c r="D1" s="18"/>
      <c r="E1" s="18"/>
    </row>
    <row r="2" spans="1:17" ht="13.8" thickTop="1" x14ac:dyDescent="0.2"/>
    <row r="3" spans="1:17" x14ac:dyDescent="0.2">
      <c r="O3" t="s">
        <v>86</v>
      </c>
    </row>
    <row r="4" spans="1:17" ht="13.5" customHeight="1" x14ac:dyDescent="0.2">
      <c r="O4" t="s">
        <v>87</v>
      </c>
    </row>
    <row r="5" spans="1:17" ht="13.5" customHeight="1" x14ac:dyDescent="0.2">
      <c r="M5" s="3" t="s">
        <v>19</v>
      </c>
    </row>
    <row r="6" spans="1:17" ht="15" customHeight="1" x14ac:dyDescent="0.2">
      <c r="C6" s="114" t="s">
        <v>80</v>
      </c>
      <c r="D6" s="114"/>
      <c r="E6" s="114"/>
      <c r="F6" s="114"/>
      <c r="G6" s="114"/>
      <c r="K6" s="15" t="s">
        <v>38</v>
      </c>
      <c r="O6" s="119" t="s">
        <v>112</v>
      </c>
      <c r="P6" s="119"/>
      <c r="Q6" s="119"/>
    </row>
    <row r="7" spans="1:17" ht="24" customHeight="1" x14ac:dyDescent="0.2">
      <c r="C7" s="114"/>
      <c r="D7" s="114"/>
      <c r="E7" s="114"/>
      <c r="F7" s="114"/>
      <c r="G7" s="114"/>
      <c r="K7" s="9"/>
      <c r="M7" s="11" t="str">
        <f>IF(OR(ISERR(FINDB("5回",ASC(K7),1)),ISERR(FINDB("繰り返",K7,1))),"","○")</f>
        <v/>
      </c>
    </row>
    <row r="8" spans="1:17" ht="13.5" customHeight="1" x14ac:dyDescent="0.2">
      <c r="C8" s="114"/>
      <c r="D8" s="114"/>
      <c r="E8" s="114"/>
      <c r="F8" s="114"/>
      <c r="G8" s="114"/>
      <c r="K8" s="3"/>
      <c r="L8" s="7"/>
    </row>
    <row r="9" spans="1:17" ht="13.5" customHeight="1" x14ac:dyDescent="0.2">
      <c r="C9" s="114"/>
      <c r="D9" s="114"/>
      <c r="E9" s="114"/>
      <c r="F9" s="114"/>
      <c r="G9" s="114"/>
      <c r="K9" s="3"/>
      <c r="L9" s="7"/>
    </row>
    <row r="10" spans="1:17" ht="36.75" customHeight="1" x14ac:dyDescent="0.2">
      <c r="C10" s="114"/>
      <c r="D10" s="114"/>
      <c r="E10" s="114"/>
      <c r="F10" s="114"/>
      <c r="G10" s="114"/>
      <c r="K10" s="46"/>
      <c r="L10" s="7"/>
      <c r="M10" s="11" t="str">
        <f>IF(OR(ISERR(FINDB("10m",ASC(K10),1)),ISERR(FINDB("線を引く",K10,1))),"","○")</f>
        <v/>
      </c>
    </row>
    <row r="11" spans="1:17" ht="13.5" customHeight="1" x14ac:dyDescent="0.2">
      <c r="C11" s="114"/>
      <c r="D11" s="114"/>
      <c r="E11" s="114"/>
      <c r="F11" s="114"/>
      <c r="G11" s="114"/>
    </row>
    <row r="12" spans="1:17" ht="36.75" customHeight="1" x14ac:dyDescent="0.2">
      <c r="C12" s="114"/>
      <c r="D12" s="114"/>
      <c r="E12" s="114"/>
      <c r="F12" s="114"/>
      <c r="G12" s="114"/>
      <c r="K12" s="46"/>
      <c r="L12" s="7"/>
      <c r="M12" s="11" t="str">
        <f>IF(OR(ISERR(FINDB("右に",K12,1)),ISERR(FINDB("曲",K12,1)),ISERR(FINDB("144",ASC(K12),1))),"","○")</f>
        <v/>
      </c>
    </row>
    <row r="13" spans="1:17" ht="13.5" customHeight="1" x14ac:dyDescent="0.2"/>
    <row r="14" spans="1:17" ht="13.5" customHeight="1" x14ac:dyDescent="0.2">
      <c r="K14" s="12"/>
    </row>
    <row r="15" spans="1:17" ht="13.5" customHeight="1" x14ac:dyDescent="0.2">
      <c r="K15" s="116" t="s">
        <v>40</v>
      </c>
    </row>
    <row r="16" spans="1:17" ht="13.5" customHeight="1" x14ac:dyDescent="0.2">
      <c r="K16" s="116"/>
    </row>
    <row r="17" spans="4:13" ht="13.5" customHeight="1" x14ac:dyDescent="0.2">
      <c r="K17" s="3"/>
      <c r="M17" s="16"/>
    </row>
    <row r="18" spans="4:13" ht="13.5" customHeight="1" x14ac:dyDescent="0.2"/>
    <row r="19" spans="4:13" ht="13.5" customHeight="1" x14ac:dyDescent="0.2"/>
    <row r="20" spans="4:13" ht="13.5" customHeight="1" x14ac:dyDescent="0.2">
      <c r="J20" s="7"/>
    </row>
    <row r="21" spans="4:13" ht="13.5" customHeight="1" x14ac:dyDescent="0.2">
      <c r="K21" s="6"/>
    </row>
    <row r="22" spans="4:13" ht="13.5" customHeight="1" x14ac:dyDescent="0.2"/>
    <row r="23" spans="4:13" ht="13.5" customHeight="1" x14ac:dyDescent="0.2"/>
    <row r="24" spans="4:13" ht="13.5" customHeight="1" x14ac:dyDescent="0.2"/>
    <row r="25" spans="4:13" ht="13.5" customHeight="1" x14ac:dyDescent="0.2">
      <c r="D25" s="112" t="str">
        <f>IF(AND(M7="○",M10="○",M12="○"),"次は条件分岐のあるアルゴリズムを考えてみよう。","")</f>
        <v/>
      </c>
      <c r="E25" s="112"/>
      <c r="F25" s="112"/>
      <c r="G25" s="112"/>
      <c r="H25" s="112"/>
    </row>
    <row r="26" spans="4:13" ht="13.5" customHeight="1" x14ac:dyDescent="0.2">
      <c r="D26" s="112"/>
      <c r="E26" s="112"/>
      <c r="F26" s="112"/>
      <c r="G26" s="112"/>
      <c r="H26" s="112"/>
    </row>
    <row r="27" spans="4:13" ht="13.5" customHeight="1" x14ac:dyDescent="0.2">
      <c r="D27" s="112"/>
      <c r="E27" s="112"/>
      <c r="F27" s="112"/>
      <c r="G27" s="112"/>
      <c r="H27" s="112"/>
    </row>
    <row r="28" spans="4:13" ht="13.5" customHeight="1" x14ac:dyDescent="0.2"/>
  </sheetData>
  <sheetProtection sheet="1" objects="1" scenarios="1"/>
  <mergeCells count="4">
    <mergeCell ref="K15:K16"/>
    <mergeCell ref="D25:H27"/>
    <mergeCell ref="C6:G12"/>
    <mergeCell ref="O6:Q6"/>
  </mergeCells>
  <phoneticPr fontId="1"/>
  <dataValidations count="1">
    <dataValidation imeMode="on" allowBlank="1" showInputMessage="1" showErrorMessage="1" sqref="K7 K12 K10" xr:uid="{00000000-0002-0000-0700-000000000000}"/>
  </dataValidations>
  <hyperlinks>
    <hyperlink ref="B1" location="'09'!A1" display="'09'!A1" xr:uid="{00000000-0004-0000-0700-000001000000}"/>
    <hyperlink ref="A1" location="'07'!A1" display="前へ" xr:uid="{00000000-0004-0000-0700-000002000000}"/>
    <hyperlink ref="O6" r:id="rId1" xr:uid="{A6767271-A0E2-420B-985C-6CAB4D6E7F14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73"/>
  <sheetViews>
    <sheetView showGridLines="0" zoomScaleNormal="100" workbookViewId="0">
      <selection activeCell="C2" sqref="C2"/>
    </sheetView>
  </sheetViews>
  <sheetFormatPr defaultColWidth="9" defaultRowHeight="13.2" x14ac:dyDescent="0.2"/>
  <cols>
    <col min="1" max="3" width="9" style="67"/>
    <col min="4" max="4" width="8.77734375" style="67" customWidth="1"/>
    <col min="5" max="5" width="15.21875" style="67" customWidth="1"/>
    <col min="6" max="6" width="8.77734375" style="67" customWidth="1"/>
    <col min="7" max="9" width="9" style="67"/>
    <col min="10" max="10" width="9.21875" style="67" customWidth="1"/>
    <col min="11" max="11" width="9.6640625" style="68" customWidth="1"/>
    <col min="12" max="12" width="3.88671875" style="67" customWidth="1"/>
    <col min="13" max="13" width="23.6640625" style="67" bestFit="1" customWidth="1"/>
    <col min="14" max="14" width="7.33203125" style="67" customWidth="1"/>
    <col min="15" max="16" width="7.88671875" style="67" customWidth="1"/>
    <col min="17" max="19" width="9" style="67"/>
    <col min="20" max="20" width="9" style="69"/>
    <col min="21" max="21" width="0" style="69" hidden="1" customWidth="1"/>
    <col min="22" max="24" width="9" style="69" hidden="1" customWidth="1"/>
    <col min="25" max="25" width="0" style="69" hidden="1" customWidth="1"/>
    <col min="26" max="16384" width="9" style="67"/>
  </cols>
  <sheetData>
    <row r="1" spans="1:32" ht="31.2" thickTop="1" thickBot="1" x14ac:dyDescent="0.25">
      <c r="A1" s="65" t="s">
        <v>89</v>
      </c>
      <c r="B1" s="66" t="str">
        <f>IF(AND(Q16="○",Q22="○",Q10="○"),"次へ","")</f>
        <v/>
      </c>
      <c r="C1" s="120" t="s">
        <v>119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2" ht="16.5" customHeight="1" thickTop="1" x14ac:dyDescent="0.2">
      <c r="L2" s="69"/>
      <c r="M2" s="69"/>
      <c r="N2" s="69"/>
      <c r="O2" s="69"/>
      <c r="P2" s="69"/>
      <c r="Q2" s="69"/>
      <c r="R2" s="69"/>
      <c r="S2" s="69"/>
    </row>
    <row r="3" spans="1:32" ht="16.5" customHeight="1" x14ac:dyDescent="0.2">
      <c r="C3" s="70" t="s">
        <v>105</v>
      </c>
      <c r="D3" s="70"/>
      <c r="J3" s="71" t="s">
        <v>97</v>
      </c>
      <c r="K3" s="72"/>
      <c r="L3" s="72"/>
      <c r="M3" s="71"/>
      <c r="N3" s="73"/>
      <c r="O3" s="73"/>
      <c r="P3" s="73"/>
      <c r="R3" s="69"/>
      <c r="S3" s="69"/>
    </row>
    <row r="4" spans="1:32" ht="16.5" customHeight="1" x14ac:dyDescent="0.2">
      <c r="C4" s="70" t="s">
        <v>113</v>
      </c>
      <c r="D4" s="70"/>
      <c r="K4" s="72"/>
      <c r="L4" s="72"/>
      <c r="M4" s="71"/>
      <c r="N4" s="73"/>
      <c r="O4" s="73"/>
      <c r="P4" s="73"/>
      <c r="R4" s="69"/>
      <c r="S4" s="69"/>
      <c r="T4" s="67"/>
    </row>
    <row r="5" spans="1:32" ht="16.5" customHeight="1" x14ac:dyDescent="0.2">
      <c r="K5" s="72"/>
      <c r="L5" s="72"/>
      <c r="M5" s="71"/>
      <c r="N5" s="73"/>
      <c r="O5" s="73"/>
      <c r="P5" s="73"/>
      <c r="R5" s="69"/>
      <c r="S5" s="69"/>
      <c r="T5" s="67"/>
    </row>
    <row r="6" spans="1:32" ht="16.5" customHeight="1" x14ac:dyDescent="0.2">
      <c r="C6" s="121" t="s">
        <v>43</v>
      </c>
      <c r="D6" s="121"/>
      <c r="E6" s="121"/>
      <c r="F6" s="121"/>
      <c r="G6" s="121"/>
      <c r="H6" s="121"/>
      <c r="K6" s="72"/>
      <c r="L6" s="72"/>
      <c r="M6" s="70" t="s">
        <v>98</v>
      </c>
      <c r="N6" s="73"/>
      <c r="O6" s="73"/>
      <c r="P6" s="73"/>
      <c r="R6" s="69"/>
      <c r="S6" s="69"/>
      <c r="T6" s="67"/>
      <c r="V6" s="74"/>
      <c r="W6" s="74"/>
      <c r="X6" s="74"/>
    </row>
    <row r="7" spans="1:32" ht="16.5" customHeight="1" x14ac:dyDescent="0.2">
      <c r="C7" s="121"/>
      <c r="D7" s="121"/>
      <c r="E7" s="121"/>
      <c r="F7" s="121"/>
      <c r="G7" s="121"/>
      <c r="H7" s="121"/>
      <c r="K7" s="72"/>
      <c r="L7" s="72"/>
      <c r="M7" s="70" t="s">
        <v>99</v>
      </c>
      <c r="N7" s="73"/>
      <c r="R7" s="69"/>
      <c r="S7" s="69"/>
      <c r="T7" s="75"/>
      <c r="V7" s="74"/>
      <c r="W7" s="74"/>
      <c r="X7" s="74"/>
    </row>
    <row r="8" spans="1:32" ht="18.75" customHeight="1" x14ac:dyDescent="0.2">
      <c r="J8" s="76"/>
      <c r="K8" s="77"/>
      <c r="L8" s="72"/>
      <c r="M8" s="70"/>
      <c r="N8" s="73"/>
      <c r="R8" s="69"/>
      <c r="S8" s="69"/>
      <c r="V8" s="74">
        <v>2</v>
      </c>
      <c r="W8" s="74">
        <v>1</v>
      </c>
      <c r="X8" s="74">
        <v>2</v>
      </c>
    </row>
    <row r="9" spans="1:32" ht="16.5" customHeight="1" x14ac:dyDescent="0.2">
      <c r="K9" s="72"/>
      <c r="L9" s="72"/>
      <c r="M9" s="70" t="s">
        <v>114</v>
      </c>
      <c r="N9" s="73"/>
      <c r="O9" s="78" t="s">
        <v>41</v>
      </c>
      <c r="P9" s="78" t="s">
        <v>42</v>
      </c>
      <c r="Q9" s="79" t="s">
        <v>19</v>
      </c>
      <c r="R9" s="69"/>
      <c r="S9" s="69"/>
      <c r="V9" s="74">
        <v>3</v>
      </c>
      <c r="W9" s="74">
        <v>3</v>
      </c>
      <c r="X9" s="74">
        <v>3</v>
      </c>
    </row>
    <row r="10" spans="1:32" ht="16.5" customHeight="1" x14ac:dyDescent="0.2">
      <c r="K10" s="72"/>
      <c r="L10" s="72"/>
      <c r="M10" s="70"/>
      <c r="N10" s="73"/>
      <c r="O10" s="80"/>
      <c r="P10" s="80"/>
      <c r="Q10" s="81" t="str">
        <f>IF(AND(O10=0,P10=1),"○","")</f>
        <v/>
      </c>
      <c r="R10" s="69"/>
      <c r="S10" s="69"/>
      <c r="V10" s="74">
        <v>4</v>
      </c>
      <c r="W10" s="74">
        <v>6</v>
      </c>
      <c r="X10" s="74">
        <v>4</v>
      </c>
    </row>
    <row r="11" spans="1:32" ht="16.5" customHeight="1" x14ac:dyDescent="0.2">
      <c r="K11" s="72"/>
      <c r="L11" s="72"/>
      <c r="M11" s="70" t="s">
        <v>100</v>
      </c>
      <c r="N11" s="73"/>
      <c r="O11" s="73"/>
      <c r="P11" s="73"/>
      <c r="R11" s="69"/>
      <c r="S11" s="69"/>
      <c r="V11" s="74">
        <v>5</v>
      </c>
      <c r="W11" s="74">
        <v>10</v>
      </c>
      <c r="X11" s="74">
        <v>5</v>
      </c>
    </row>
    <row r="12" spans="1:32" ht="16.5" customHeight="1" x14ac:dyDescent="0.2">
      <c r="K12" s="72"/>
      <c r="L12" s="72"/>
      <c r="M12" s="70" t="s">
        <v>101</v>
      </c>
      <c r="N12" s="73"/>
      <c r="O12" s="73"/>
      <c r="P12" s="73"/>
      <c r="R12" s="69"/>
      <c r="S12" s="69"/>
      <c r="V12" s="74">
        <v>6</v>
      </c>
      <c r="W12" s="74">
        <v>15</v>
      </c>
      <c r="X12" s="74">
        <v>6</v>
      </c>
    </row>
    <row r="13" spans="1:32" ht="16.5" customHeight="1" x14ac:dyDescent="0.2">
      <c r="K13" s="72"/>
      <c r="L13" s="72"/>
      <c r="N13" s="73"/>
      <c r="R13" s="69"/>
      <c r="S13" s="69"/>
      <c r="V13" s="74">
        <v>7</v>
      </c>
      <c r="W13" s="74">
        <v>21</v>
      </c>
      <c r="X13" s="74">
        <v>7</v>
      </c>
    </row>
    <row r="14" spans="1:32" ht="16.5" customHeight="1" x14ac:dyDescent="0.2">
      <c r="J14" s="76"/>
      <c r="K14" s="77"/>
      <c r="L14" s="72"/>
      <c r="M14" s="70"/>
      <c r="N14" s="73"/>
      <c r="R14" s="69"/>
      <c r="S14" s="69"/>
      <c r="V14" s="74">
        <v>8</v>
      </c>
      <c r="W14" s="74">
        <v>28</v>
      </c>
      <c r="X14" s="74">
        <v>8</v>
      </c>
    </row>
    <row r="15" spans="1:32" ht="16.5" customHeight="1" x14ac:dyDescent="0.2">
      <c r="K15" s="72"/>
      <c r="L15" s="72"/>
      <c r="M15" s="70" t="s">
        <v>115</v>
      </c>
      <c r="N15" s="73"/>
      <c r="O15" s="78" t="s">
        <v>41</v>
      </c>
      <c r="P15" s="78" t="s">
        <v>42</v>
      </c>
      <c r="Q15" s="79" t="s">
        <v>19</v>
      </c>
      <c r="R15" s="69"/>
      <c r="S15" s="69"/>
      <c r="V15" s="74">
        <v>9</v>
      </c>
      <c r="W15" s="74">
        <v>36</v>
      </c>
      <c r="X15" s="74">
        <v>9</v>
      </c>
    </row>
    <row r="16" spans="1:32" ht="16.5" customHeight="1" x14ac:dyDescent="0.2">
      <c r="K16" s="72"/>
      <c r="L16" s="72"/>
      <c r="N16" s="73"/>
      <c r="O16" s="80"/>
      <c r="P16" s="80"/>
      <c r="Q16" s="81" t="str">
        <f>IF(AND(O16=1,P16=2),"○","")</f>
        <v/>
      </c>
      <c r="R16" s="69"/>
      <c r="S16" s="69"/>
      <c r="V16" s="74">
        <v>10</v>
      </c>
      <c r="W16" s="74">
        <v>45</v>
      </c>
      <c r="X16" s="74">
        <v>10</v>
      </c>
    </row>
    <row r="17" spans="2:24" s="69" customFormat="1" ht="16.5" customHeight="1" x14ac:dyDescent="0.2">
      <c r="B17" s="67"/>
      <c r="C17" s="67"/>
      <c r="D17" s="67"/>
      <c r="E17" s="67"/>
      <c r="F17" s="67"/>
      <c r="G17" s="67"/>
      <c r="H17" s="67"/>
      <c r="I17" s="67"/>
      <c r="J17" s="67"/>
      <c r="K17" s="72"/>
      <c r="L17" s="72"/>
      <c r="M17" s="70" t="s">
        <v>102</v>
      </c>
      <c r="N17" s="73"/>
      <c r="O17" s="73"/>
      <c r="P17" s="73"/>
      <c r="Q17" s="67"/>
      <c r="V17" s="74">
        <v>11</v>
      </c>
      <c r="W17" s="74">
        <v>55</v>
      </c>
      <c r="X17" s="74">
        <v>11</v>
      </c>
    </row>
    <row r="18" spans="2:24" s="69" customFormat="1" ht="16.5" customHeight="1" x14ac:dyDescent="0.2">
      <c r="B18" s="67"/>
      <c r="C18" s="67"/>
      <c r="D18" s="67"/>
      <c r="E18" s="67"/>
      <c r="F18" s="67"/>
      <c r="G18" s="67"/>
      <c r="H18" s="67"/>
      <c r="I18" s="67"/>
      <c r="J18" s="67"/>
      <c r="K18" s="72"/>
      <c r="L18" s="72"/>
      <c r="M18" s="70" t="s">
        <v>103</v>
      </c>
      <c r="N18" s="73"/>
      <c r="O18" s="73"/>
      <c r="P18" s="73"/>
      <c r="Q18" s="67"/>
      <c r="V18" s="82"/>
      <c r="W18" s="82"/>
      <c r="X18" s="82"/>
    </row>
    <row r="19" spans="2:24" s="69" customFormat="1" ht="16.5" customHeight="1" x14ac:dyDescent="0.2">
      <c r="B19" s="67"/>
      <c r="C19" s="67"/>
      <c r="D19" s="67"/>
      <c r="E19" s="67"/>
      <c r="F19" s="67"/>
      <c r="G19" s="67"/>
      <c r="H19" s="67"/>
      <c r="I19" s="67"/>
      <c r="J19" s="67"/>
      <c r="K19" s="72"/>
      <c r="L19" s="72"/>
      <c r="N19" s="67"/>
      <c r="V19" s="82"/>
      <c r="W19" s="83"/>
      <c r="X19" s="82"/>
    </row>
    <row r="20" spans="2:24" s="69" customFormat="1" ht="16.5" customHeight="1" x14ac:dyDescent="0.2">
      <c r="B20" s="67"/>
      <c r="C20" s="67"/>
      <c r="D20" s="67"/>
      <c r="E20" s="67"/>
      <c r="F20" s="67"/>
      <c r="G20" s="67"/>
      <c r="H20" s="67"/>
      <c r="I20" s="67"/>
      <c r="J20" s="76"/>
      <c r="K20" s="77"/>
      <c r="L20" s="72"/>
      <c r="M20" s="70"/>
      <c r="N20" s="73"/>
      <c r="V20" s="82"/>
      <c r="W20" s="74">
        <v>55</v>
      </c>
      <c r="X20" s="82"/>
    </row>
    <row r="21" spans="2:24" s="69" customFormat="1" ht="16.5" customHeight="1" x14ac:dyDescent="0.2">
      <c r="B21" s="67"/>
      <c r="C21" s="67"/>
      <c r="D21" s="67"/>
      <c r="E21" s="67"/>
      <c r="F21" s="67"/>
      <c r="G21" s="67"/>
      <c r="H21" s="67"/>
      <c r="I21" s="67"/>
      <c r="J21" s="67"/>
      <c r="K21" s="72"/>
      <c r="L21" s="72"/>
      <c r="M21" s="70" t="s">
        <v>116</v>
      </c>
      <c r="N21" s="73"/>
      <c r="O21" s="78" t="s">
        <v>41</v>
      </c>
      <c r="P21" s="78" t="s">
        <v>42</v>
      </c>
      <c r="Q21" s="79" t="s">
        <v>19</v>
      </c>
      <c r="V21" s="82"/>
      <c r="W21" s="82"/>
      <c r="X21" s="82"/>
    </row>
    <row r="22" spans="2:24" s="69" customFormat="1" ht="16.5" customHeight="1" x14ac:dyDescent="0.2">
      <c r="B22" s="67"/>
      <c r="C22" s="67"/>
      <c r="D22" s="67"/>
      <c r="E22" s="67"/>
      <c r="F22" s="67"/>
      <c r="G22" s="67"/>
      <c r="H22" s="67"/>
      <c r="I22" s="67"/>
      <c r="J22" s="67"/>
      <c r="K22" s="72"/>
      <c r="L22" s="72"/>
      <c r="M22" s="70"/>
      <c r="N22" s="73"/>
      <c r="O22" s="80"/>
      <c r="P22" s="80"/>
      <c r="Q22" s="81" t="str">
        <f>IF(AND(O22=3,P22=3),"○","")</f>
        <v/>
      </c>
    </row>
    <row r="23" spans="2:24" s="69" customFormat="1" ht="16.5" customHeight="1" x14ac:dyDescent="0.2">
      <c r="B23" s="67"/>
      <c r="C23" s="67"/>
      <c r="D23" s="67"/>
      <c r="E23" s="67"/>
      <c r="F23" s="67"/>
      <c r="G23" s="67"/>
      <c r="H23" s="67"/>
      <c r="I23" s="67"/>
      <c r="J23" s="67"/>
      <c r="K23" s="72"/>
      <c r="L23" s="72"/>
      <c r="M23" s="70"/>
      <c r="N23" s="73"/>
      <c r="O23" s="67"/>
      <c r="P23" s="67"/>
      <c r="Q23" s="67"/>
      <c r="R23" s="67"/>
    </row>
    <row r="24" spans="2:24" s="69" customFormat="1" ht="16.5" customHeight="1" x14ac:dyDescent="0.2">
      <c r="B24" s="67"/>
      <c r="C24" s="67"/>
      <c r="D24" s="67"/>
      <c r="E24" s="67"/>
      <c r="F24" s="67"/>
      <c r="G24" s="67"/>
      <c r="H24" s="67"/>
      <c r="I24" s="67"/>
      <c r="J24" s="67"/>
      <c r="K24" s="72" t="s">
        <v>104</v>
      </c>
      <c r="L24" s="72"/>
      <c r="M24" s="70"/>
      <c r="N24" s="73"/>
      <c r="O24" s="67"/>
      <c r="P24" s="67"/>
      <c r="Q24" s="67"/>
    </row>
    <row r="25" spans="2:24" s="69" customFormat="1" ht="16.5" customHeight="1" x14ac:dyDescent="0.2">
      <c r="B25" s="67"/>
      <c r="C25" s="67"/>
      <c r="D25" s="67"/>
      <c r="E25" s="67"/>
      <c r="F25" s="67"/>
      <c r="G25" s="67"/>
      <c r="H25" s="67"/>
      <c r="I25" s="67"/>
      <c r="J25" s="67"/>
      <c r="K25" s="68"/>
      <c r="M25" s="84" t="str">
        <f>IF(AND(Q16="○",Q22="○",Q10="○"),"Sに着目すると　1＋２＋・・・　と和を求めていることがわかる","")</f>
        <v/>
      </c>
    </row>
    <row r="26" spans="2:24" s="69" customFormat="1" ht="16.5" customHeight="1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8"/>
      <c r="M26" s="67"/>
    </row>
    <row r="27" spans="2:24" s="69" customFormat="1" ht="16.5" customHeight="1" x14ac:dyDescent="0.2">
      <c r="B27" s="67"/>
      <c r="C27" s="67"/>
      <c r="D27" s="67"/>
      <c r="E27" s="67"/>
      <c r="F27" s="67"/>
      <c r="G27" s="67"/>
      <c r="H27" s="67"/>
      <c r="I27" s="67"/>
      <c r="J27" s="67"/>
      <c r="K27" s="68"/>
      <c r="M27" s="84" t="str">
        <f>IF(AND(Q16="○",Q22="○",Q10="○"),"次のStep10に進み、動作をこの要領で最後まで観察しよう","")</f>
        <v/>
      </c>
    </row>
    <row r="28" spans="2:24" s="69" customFormat="1" ht="16.5" customHeight="1" x14ac:dyDescent="0.2">
      <c r="B28" s="67"/>
      <c r="C28" s="67"/>
      <c r="D28" s="67"/>
      <c r="E28" s="67"/>
      <c r="F28" s="67"/>
      <c r="G28" s="67"/>
      <c r="H28" s="67"/>
      <c r="I28" s="67"/>
      <c r="J28" s="67"/>
      <c r="K28" s="68"/>
    </row>
    <row r="29" spans="2:24" s="69" customFormat="1" ht="16.5" customHeight="1" x14ac:dyDescent="0.2">
      <c r="B29" s="67"/>
      <c r="C29" s="67"/>
      <c r="D29" s="67"/>
      <c r="E29" s="67"/>
      <c r="F29" s="67"/>
      <c r="G29" s="67"/>
      <c r="H29" s="67"/>
      <c r="I29" s="67"/>
      <c r="J29" s="85"/>
      <c r="K29" s="86"/>
      <c r="L29" s="85"/>
      <c r="M29" s="87"/>
      <c r="N29" s="85"/>
    </row>
    <row r="30" spans="2:24" s="69" customFormat="1" ht="16.5" customHeight="1" x14ac:dyDescent="0.2">
      <c r="B30" s="67"/>
      <c r="C30" s="72"/>
      <c r="D30" s="72"/>
      <c r="E30" s="88"/>
      <c r="F30" s="67"/>
      <c r="G30" s="67"/>
      <c r="H30" s="67"/>
      <c r="I30" s="67"/>
      <c r="J30" s="85"/>
      <c r="K30" s="86"/>
      <c r="L30" s="85"/>
      <c r="M30" s="87"/>
      <c r="N30" s="85"/>
    </row>
    <row r="31" spans="2:24" s="69" customFormat="1" ht="16.5" customHeight="1" x14ac:dyDescent="0.2">
      <c r="B31" s="67"/>
      <c r="C31" s="77"/>
      <c r="D31" s="72"/>
      <c r="E31" s="88"/>
      <c r="F31" s="67"/>
      <c r="G31" s="67"/>
      <c r="H31" s="67"/>
      <c r="I31" s="67"/>
      <c r="J31" s="85"/>
      <c r="K31" s="86"/>
      <c r="L31" s="85"/>
      <c r="M31" s="87"/>
      <c r="N31" s="85"/>
    </row>
    <row r="32" spans="2:24" s="69" customFormat="1" ht="16.5" customHeight="1" x14ac:dyDescent="0.2">
      <c r="B32" s="67"/>
      <c r="C32" s="67"/>
      <c r="D32" s="72"/>
      <c r="E32" s="70"/>
      <c r="F32" s="67"/>
      <c r="G32" s="67"/>
      <c r="H32" s="67"/>
      <c r="I32" s="67"/>
      <c r="J32" s="67"/>
      <c r="K32" s="68"/>
    </row>
    <row r="33" spans="4:5" ht="16.5" customHeight="1" x14ac:dyDescent="0.2">
      <c r="D33" s="72"/>
      <c r="E33" s="88"/>
    </row>
    <row r="34" spans="4:5" ht="16.5" customHeight="1" x14ac:dyDescent="0.2"/>
    <row r="35" spans="4:5" ht="16.5" customHeight="1" x14ac:dyDescent="0.2"/>
    <row r="36" spans="4:5" ht="16.5" customHeight="1" x14ac:dyDescent="0.2"/>
    <row r="37" spans="4:5" ht="16.5" customHeight="1" x14ac:dyDescent="0.2"/>
    <row r="38" spans="4:5" ht="16.5" customHeight="1" x14ac:dyDescent="0.2"/>
    <row r="39" spans="4:5" ht="16.5" customHeight="1" x14ac:dyDescent="0.2"/>
    <row r="40" spans="4:5" ht="16.5" customHeight="1" x14ac:dyDescent="0.2"/>
    <row r="41" spans="4:5" ht="16.5" customHeight="1" x14ac:dyDescent="0.2"/>
    <row r="42" spans="4:5" ht="16.5" customHeight="1" x14ac:dyDescent="0.2"/>
    <row r="43" spans="4:5" ht="16.5" customHeight="1" x14ac:dyDescent="0.2"/>
    <row r="44" spans="4:5" ht="16.5" customHeight="1" x14ac:dyDescent="0.2"/>
    <row r="45" spans="4:5" ht="16.5" customHeight="1" x14ac:dyDescent="0.2"/>
    <row r="46" spans="4:5" ht="16.5" customHeight="1" x14ac:dyDescent="0.2"/>
    <row r="47" spans="4:5" ht="16.5" customHeight="1" x14ac:dyDescent="0.2"/>
    <row r="48" spans="4:5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</sheetData>
  <sheetProtection sheet="1" objects="1" scenarios="1"/>
  <mergeCells count="2">
    <mergeCell ref="C1:AF1"/>
    <mergeCell ref="C6:H7"/>
  </mergeCells>
  <phoneticPr fontId="1"/>
  <dataValidations count="1">
    <dataValidation type="whole" imeMode="off" allowBlank="1" showInputMessage="1" showErrorMessage="1" sqref="O22:P22 O16:P16 O10:P10" xr:uid="{9AC3D395-0A65-49F5-AFB5-F5248BFFB12F}">
      <formula1>0</formula1>
      <formula2>5</formula2>
    </dataValidation>
  </dataValidations>
  <hyperlinks>
    <hyperlink ref="B1" location="'10'!A1" display="'10'!A1" xr:uid="{8535345D-58D8-40BC-A0CF-5F65E65827B7}"/>
    <hyperlink ref="A1" location="'08'!A1" display="前へ" xr:uid="{210D84EF-06B8-4CCF-AF42-44A3B52D9307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アルゴリズムを表現する-フローチャート</dc:title>
  <dc:creator>都立立川高校 情報科</dc:creator>
  <cp:lastModifiedBy>佐藤　義弘</cp:lastModifiedBy>
  <dcterms:created xsi:type="dcterms:W3CDTF">2015-09-12T06:42:51Z</dcterms:created>
  <dcterms:modified xsi:type="dcterms:W3CDTF">2023-09-20T14:39:08Z</dcterms:modified>
</cp:coreProperties>
</file>